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58.xml" ContentType="application/vnd.ms-excel.controlproperti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38.xml" ContentType="application/vnd.ms-excel.controlproperties+xml"/>
  <Override PartName="/xl/charts/chart2.xml" ContentType="application/vnd.openxmlformats-officedocument.drawingml.chart+xml"/>
  <Override PartName="/xl/ctrlProps/ctrlProp18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36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charts/style2.xml" ContentType="application/vnd.ms-office.chartstyle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25.xml" ContentType="application/vnd.ms-excel.controlproperties+xml"/>
  <Override PartName="/xl/ctrlProps/ctrlProp43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54.xml" ContentType="application/vnd.ms-excel.controlproperties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8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50.xml" ContentType="application/vnd.ms-excel.controlproperties+xml"/>
  <Override PartName="/xl/ctrlProps/ctrlProp23.xml" ContentType="application/vnd.ms-excel.controlproperties+xml"/>
  <Override PartName="/xl/ctrlProps/ctrlProp41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trlProps/ctrlProp59.xml" ContentType="application/vnd.ms-excel.controlproperties+xml"/>
  <Override PartName="/xl/ctrlProps/ctrlProp19.xml" ContentType="application/vnd.ms-excel.controlproperties+xml"/>
  <Override PartName="/xl/ctrlProps/ctrlProp57.xml" ContentType="application/vnd.ms-excel.controlproperties+xml"/>
  <Override PartName="/xl/ctrlProps/ctrlProp39.xml" ContentType="application/vnd.ms-excel.controlproperties+xml"/>
  <Override PartName="/xl/ctrlProps/ctrlProp48.xml" ContentType="application/vnd.ms-excel.controlproperties+xml"/>
  <Override PartName="/xl/ctrlProps/ctrlProp28.xml" ContentType="application/vnd.ms-excel.controlproperties+xml"/>
  <Override PartName="/xl/ctrlProps/ctrlProp17.xml" ContentType="application/vnd.ms-excel.controlproperties+xml"/>
  <Override PartName="/xl/ctrlProps/ctrlProp37.xml" ContentType="application/vnd.ms-excel.controlproperties+xml"/>
  <Override PartName="/xl/ctrlProps/ctrlProp26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53.xml" ContentType="application/vnd.ms-excel.controlproperties+xml"/>
  <Override PartName="/xl/ctrlProps/ctrlProp44.xml" ContentType="application/vnd.ms-excel.controlproperties+xml"/>
  <Override PartName="/xl/ctrlProps/ctrlProp35.xml" ContentType="application/vnd.ms-excel.controlproperties+xml"/>
  <Override PartName="/xl/ctrlProps/ctrlProp24.xml" ContentType="application/vnd.ms-excel.controlproperties+xml"/>
  <Override PartName="/xl/ctrlProps/ctrlProp62.xml" ContentType="application/vnd.ms-excel.controlproperties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7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42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31.xml" ContentType="application/vnd.ms-excel.controlproperties+xml"/>
  <Override PartName="/xl/charts/colors2.xml" ContentType="application/vnd.ms-office.chartcolorstyle+xml"/>
  <Override PartName="/xl/ctrlProps/ctrlProp3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ThisWorkbook"/>
  <bookViews>
    <workbookView xWindow="0" yWindow="0" windowWidth="20730" windowHeight="7350"/>
  </bookViews>
  <sheets>
    <sheet name="★評価一覧" sheetId="12" r:id="rId1"/>
    <sheet name="病院評価" sheetId="2" r:id="rId2"/>
    <sheet name="地域移行体制" sheetId="9" r:id="rId3"/>
    <sheet name="病院評価の点数表" sheetId="3" r:id="rId4"/>
  </sheets>
  <definedNames>
    <definedName name="_xlnm.Print_Area" localSheetId="0">★評価一覧!$B$1:$I$32</definedName>
    <definedName name="_xlnm.Print_Area" localSheetId="2">地域移行体制!$A$1:$G$117</definedName>
    <definedName name="_xlnm.Print_Area" localSheetId="1">病院評価!$A$1:$G$89</definedName>
    <definedName name="_xlnm.Print_Area" localSheetId="3">病院評価の点数表!$A$1:$I$28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2"/>
  <c r="G18" s="1"/>
  <c r="B1" l="1"/>
  <c r="C18" s="1"/>
  <c r="E82" i="9" l="1"/>
  <c r="E83"/>
  <c r="E89"/>
  <c r="E92"/>
  <c r="E93"/>
  <c r="E94"/>
  <c r="E99"/>
  <c r="E100"/>
  <c r="E67"/>
  <c r="E45"/>
  <c r="E50"/>
  <c r="E51"/>
  <c r="E56"/>
  <c r="E57"/>
  <c r="E58"/>
  <c r="E59"/>
  <c r="E63"/>
  <c r="E61" s="1"/>
  <c r="E48" i="2"/>
  <c r="E49"/>
  <c r="E50"/>
  <c r="E52"/>
  <c r="E59"/>
  <c r="E27"/>
  <c r="E28"/>
  <c r="E29"/>
  <c r="E30"/>
  <c r="E31"/>
  <c r="E35"/>
  <c r="E41"/>
  <c r="E40" s="1"/>
  <c r="E45" l="1"/>
  <c r="E85" i="9"/>
  <c r="E96"/>
  <c r="E79"/>
  <c r="E53"/>
  <c r="E43"/>
  <c r="E43" i="2"/>
  <c r="E33"/>
  <c r="E24"/>
  <c r="E77" i="9" l="1"/>
  <c r="E41"/>
  <c r="E22" i="2"/>
  <c r="E36" i="9"/>
  <c r="E13"/>
  <c r="E9" i="2" l="1"/>
  <c r="C13" i="12" l="1"/>
  <c r="G7" s="1"/>
  <c r="C12"/>
  <c r="G6" s="1"/>
  <c r="C8"/>
  <c r="C9"/>
  <c r="C10"/>
  <c r="C7"/>
  <c r="E33" i="9"/>
  <c r="E30"/>
  <c r="E6" i="2"/>
  <c r="E27" i="9"/>
  <c r="E24"/>
  <c r="E21"/>
  <c r="E14"/>
  <c r="E8"/>
  <c r="C51" i="12" l="1"/>
  <c r="C52"/>
  <c r="E19" i="2" l="1"/>
  <c r="E17"/>
  <c r="E12"/>
  <c r="E8"/>
  <c r="E11"/>
  <c r="E7"/>
  <c r="C59" i="12" l="1"/>
  <c r="C72" l="1"/>
  <c r="C67"/>
  <c r="C70"/>
  <c r="C66"/>
  <c r="C64" l="1"/>
  <c r="H9" s="1"/>
  <c r="H37" s="1"/>
  <c r="C65"/>
  <c r="C62"/>
  <c r="C61"/>
  <c r="C57"/>
  <c r="E22" i="9" l="1"/>
  <c r="E7"/>
  <c r="E19" l="1"/>
  <c r="C58" i="12" s="1"/>
  <c r="C60"/>
  <c r="E5" i="9"/>
  <c r="C56" i="12"/>
  <c r="C50"/>
  <c r="C49"/>
  <c r="D16" s="1"/>
  <c r="E41" s="1"/>
  <c r="C47"/>
  <c r="C43"/>
  <c r="D13" s="1"/>
  <c r="C40"/>
  <c r="D10" s="1"/>
  <c r="E37" s="1"/>
  <c r="C38"/>
  <c r="D8" s="1"/>
  <c r="E35" s="1"/>
  <c r="C55" l="1"/>
  <c r="E3" i="9"/>
  <c r="H7" i="12"/>
  <c r="H35" s="1"/>
  <c r="C54"/>
  <c r="H8" s="1"/>
  <c r="H36" s="1"/>
  <c r="E39"/>
  <c r="C42"/>
  <c r="D12" s="1"/>
  <c r="C37"/>
  <c r="D7" s="1"/>
  <c r="E34" s="1"/>
  <c r="C46"/>
  <c r="C45"/>
  <c r="D15" s="1"/>
  <c r="E40" s="1"/>
  <c r="C39"/>
  <c r="D9" s="1"/>
  <c r="E36" s="1"/>
  <c r="H6" l="1"/>
  <c r="H34" s="1"/>
  <c r="E38"/>
  <c r="C71"/>
  <c r="C69" l="1"/>
  <c r="H10" s="1"/>
  <c r="H38" s="1"/>
</calcChain>
</file>

<file path=xl/sharedStrings.xml><?xml version="1.0" encoding="utf-8"?>
<sst xmlns="http://schemas.openxmlformats.org/spreadsheetml/2006/main" count="355" uniqueCount="262">
  <si>
    <t>～50日未満</t>
  </si>
  <si>
    <t>700日以上</t>
  </si>
  <si>
    <t>点</t>
    <rPh sb="0" eb="1">
      <t>テン</t>
    </rPh>
    <phoneticPr fontId="1"/>
  </si>
  <si>
    <t>3か月未満</t>
    <rPh sb="3" eb="5">
      <t>ミマン</t>
    </rPh>
    <phoneticPr fontId="1"/>
  </si>
  <si>
    <t>4か月未満</t>
    <phoneticPr fontId="1"/>
  </si>
  <si>
    <t>5か月未満</t>
    <phoneticPr fontId="1"/>
  </si>
  <si>
    <t>6か月未満</t>
    <phoneticPr fontId="1"/>
  </si>
  <si>
    <t>7か月未満</t>
    <phoneticPr fontId="1"/>
  </si>
  <si>
    <t>8か月未満</t>
    <phoneticPr fontId="1"/>
  </si>
  <si>
    <t>9か月未満</t>
    <phoneticPr fontId="1"/>
  </si>
  <si>
    <t>10か月未満</t>
    <phoneticPr fontId="1"/>
  </si>
  <si>
    <t>11か月未満</t>
    <phoneticPr fontId="1"/>
  </si>
  <si>
    <t>12か月未満</t>
    <phoneticPr fontId="1"/>
  </si>
  <si>
    <t>12か月以上</t>
    <rPh sb="4" eb="6">
      <t>イジョウ</t>
    </rPh>
    <phoneticPr fontId="1"/>
  </si>
  <si>
    <t>④新規定期病状報告数（平成27年4月～12月）</t>
  </si>
  <si>
    <t>③医療保護入院推定入院期間（平成26年度）</t>
    <phoneticPr fontId="1"/>
  </si>
  <si>
    <t>②1年以上入院患者割合（平成27年度 ６３０調査）</t>
    <phoneticPr fontId="1"/>
  </si>
  <si>
    <t>①平均在院日数（平成27年度）</t>
    <phoneticPr fontId="1"/>
  </si>
  <si>
    <t>日</t>
    <rPh sb="0" eb="1">
      <t>ニチ</t>
    </rPh>
    <phoneticPr fontId="1"/>
  </si>
  <si>
    <t>％</t>
    <phoneticPr fontId="1"/>
  </si>
  <si>
    <t>か月</t>
    <rPh sb="1" eb="2">
      <t>ゲツ</t>
    </rPh>
    <phoneticPr fontId="1"/>
  </si>
  <si>
    <t>％</t>
    <phoneticPr fontId="1"/>
  </si>
  <si>
    <t>①年間地域移行申請数及び退院患者数</t>
  </si>
  <si>
    <t>②1年以上入院患者の減少数と割合の変化</t>
  </si>
  <si>
    <t>20％以上</t>
  </si>
  <si>
    <t>★以下に該当する場合は、チェックを入れてください。</t>
    <rPh sb="1" eb="3">
      <t>イカ</t>
    </rPh>
    <rPh sb="4" eb="6">
      <t>ガイトウ</t>
    </rPh>
    <rPh sb="8" eb="10">
      <t>バアイ</t>
    </rPh>
    <rPh sb="17" eb="18">
      <t>イ</t>
    </rPh>
    <phoneticPr fontId="1"/>
  </si>
  <si>
    <t>▼現状評価</t>
    <phoneticPr fontId="1"/>
  </si>
  <si>
    <t>▼取り組み成果評価</t>
    <phoneticPr fontId="1"/>
  </si>
  <si>
    <t>定例的な開催（例：第2、4水曜日の午後）が行われている</t>
    <phoneticPr fontId="1"/>
  </si>
  <si>
    <t>1年以上入院患者全員を対象に行っている場合</t>
    <phoneticPr fontId="1"/>
  </si>
  <si>
    <t>　H26年度　医療保護入院推定入院期間</t>
    <phoneticPr fontId="1"/>
  </si>
  <si>
    <t>本人家族の参加がまったくない</t>
    <phoneticPr fontId="1"/>
  </si>
  <si>
    <t>本人家族の参加を原則としている場合</t>
    <rPh sb="0" eb="2">
      <t>ホンニン</t>
    </rPh>
    <rPh sb="2" eb="4">
      <t>カゾク</t>
    </rPh>
    <rPh sb="5" eb="7">
      <t>サンカ</t>
    </rPh>
    <rPh sb="8" eb="10">
      <t>ゲンソク</t>
    </rPh>
    <rPh sb="15" eb="17">
      <t>バアイ</t>
    </rPh>
    <phoneticPr fontId="1"/>
  </si>
  <si>
    <t>上記以外の場合</t>
    <phoneticPr fontId="1"/>
  </si>
  <si>
    <t>★以下、該当するボタン1つに、チェックを入れてください</t>
    <rPh sb="1" eb="3">
      <t>イカ</t>
    </rPh>
    <rPh sb="4" eb="6">
      <t>ガイトウ</t>
    </rPh>
    <rPh sb="20" eb="21">
      <t>イ</t>
    </rPh>
    <phoneticPr fontId="1"/>
  </si>
  <si>
    <t>★以下に該当する場合は、チェックを入れてください</t>
    <rPh sb="1" eb="3">
      <t>イカ</t>
    </rPh>
    <rPh sb="4" eb="6">
      <t>ガイトウ</t>
    </rPh>
    <rPh sb="8" eb="10">
      <t>バアイ</t>
    </rPh>
    <rPh sb="17" eb="18">
      <t>イ</t>
    </rPh>
    <phoneticPr fontId="1"/>
  </si>
  <si>
    <t>退院支援委員会への外部援助事業者の参加割合</t>
    <rPh sb="0" eb="2">
      <t>タイイン</t>
    </rPh>
    <rPh sb="2" eb="4">
      <t>シエン</t>
    </rPh>
    <rPh sb="4" eb="7">
      <t>イインカイ</t>
    </rPh>
    <rPh sb="9" eb="11">
      <t>ガイブ</t>
    </rPh>
    <rPh sb="11" eb="13">
      <t>エンジョ</t>
    </rPh>
    <rPh sb="13" eb="16">
      <t>ジギョウシャ</t>
    </rPh>
    <rPh sb="17" eb="19">
      <t>サンカ</t>
    </rPh>
    <rPh sb="19" eb="21">
      <t>ワリアイ</t>
    </rPh>
    <phoneticPr fontId="1"/>
  </si>
  <si>
    <t>（１）啓発</t>
    <rPh sb="3" eb="5">
      <t>ケイハツ</t>
    </rPh>
    <phoneticPr fontId="1"/>
  </si>
  <si>
    <t>入院患者に、地域移行制度を個別説明している</t>
    <rPh sb="0" eb="2">
      <t>ニュウイン</t>
    </rPh>
    <rPh sb="2" eb="4">
      <t>カンジャ</t>
    </rPh>
    <rPh sb="6" eb="8">
      <t>チイキ</t>
    </rPh>
    <rPh sb="8" eb="10">
      <t>イコウ</t>
    </rPh>
    <rPh sb="10" eb="12">
      <t>セイド</t>
    </rPh>
    <rPh sb="13" eb="15">
      <t>コベツ</t>
    </rPh>
    <rPh sb="15" eb="17">
      <t>セツメイ</t>
    </rPh>
    <phoneticPr fontId="1"/>
  </si>
  <si>
    <t>ポスターなどの展示物での啓発をしている</t>
    <rPh sb="7" eb="10">
      <t>テンジブツ</t>
    </rPh>
    <rPh sb="12" eb="14">
      <t>ケイハツ</t>
    </rPh>
    <phoneticPr fontId="1"/>
  </si>
  <si>
    <t>何もしていない</t>
    <rPh sb="0" eb="1">
      <t>ナニ</t>
    </rPh>
    <phoneticPr fontId="1"/>
  </si>
  <si>
    <t>（２）退院意欲の確認</t>
    <rPh sb="3" eb="5">
      <t>タイイン</t>
    </rPh>
    <rPh sb="5" eb="7">
      <t>イヨク</t>
    </rPh>
    <rPh sb="8" eb="10">
      <t>カクニン</t>
    </rPh>
    <phoneticPr fontId="1"/>
  </si>
  <si>
    <t>外部援助事業者等による定期的な説明会の実施（1/月程度）</t>
    <phoneticPr fontId="1"/>
  </si>
  <si>
    <t>年に数回の実施</t>
    <rPh sb="0" eb="1">
      <t>ネン</t>
    </rPh>
    <rPh sb="2" eb="4">
      <t>スウカイ</t>
    </rPh>
    <rPh sb="5" eb="7">
      <t>ジッシ</t>
    </rPh>
    <phoneticPr fontId="1"/>
  </si>
  <si>
    <t>不定期の実施</t>
    <phoneticPr fontId="1"/>
  </si>
  <si>
    <t>(１）現状評価</t>
    <rPh sb="3" eb="5">
      <t>ゲンジョウ</t>
    </rPh>
    <rPh sb="5" eb="7">
      <t>ヒョウカ</t>
    </rPh>
    <phoneticPr fontId="1"/>
  </si>
  <si>
    <t>(２）取り組み成果評価</t>
    <rPh sb="3" eb="4">
      <t>ト</t>
    </rPh>
    <rPh sb="5" eb="6">
      <t>ク</t>
    </rPh>
    <rPh sb="7" eb="9">
      <t>セイカ</t>
    </rPh>
    <rPh sb="9" eb="11">
      <t>ヒョウカ</t>
    </rPh>
    <phoneticPr fontId="1"/>
  </si>
  <si>
    <t>①本人家族の参加</t>
    <rPh sb="1" eb="3">
      <t>ホンニン</t>
    </rPh>
    <rPh sb="3" eb="5">
      <t>カゾク</t>
    </rPh>
    <rPh sb="6" eb="8">
      <t>サンカ</t>
    </rPh>
    <phoneticPr fontId="1"/>
  </si>
  <si>
    <t>Ⅰ　基本データ把握と分析</t>
    <rPh sb="2" eb="4">
      <t>キホン</t>
    </rPh>
    <rPh sb="7" eb="9">
      <t>ハアク</t>
    </rPh>
    <rPh sb="10" eb="12">
      <t>ブンセキ</t>
    </rPh>
    <phoneticPr fontId="1"/>
  </si>
  <si>
    <t>Ⅱ　退院支援委員会</t>
    <rPh sb="2" eb="4">
      <t>タイイン</t>
    </rPh>
    <rPh sb="4" eb="6">
      <t>シエン</t>
    </rPh>
    <rPh sb="6" eb="9">
      <t>イインカイ</t>
    </rPh>
    <phoneticPr fontId="1"/>
  </si>
  <si>
    <t>Ⅳ　地域連携会議運営</t>
    <rPh sb="2" eb="4">
      <t>チイキ</t>
    </rPh>
    <rPh sb="4" eb="6">
      <t>レンケイ</t>
    </rPh>
    <rPh sb="6" eb="8">
      <t>カイギ</t>
    </rPh>
    <rPh sb="8" eb="10">
      <t>ウンエイ</t>
    </rPh>
    <phoneticPr fontId="1"/>
  </si>
  <si>
    <t>(１）協議会の運営</t>
    <rPh sb="3" eb="6">
      <t>キョウギカイ</t>
    </rPh>
    <rPh sb="7" eb="9">
      <t>ウンエイ</t>
    </rPh>
    <phoneticPr fontId="1"/>
  </si>
  <si>
    <t>協議会への参加がある</t>
    <phoneticPr fontId="1"/>
  </si>
  <si>
    <t>病院の責任者（理事者や院長）が構成員になっている場合</t>
    <phoneticPr fontId="1"/>
  </si>
  <si>
    <t>②地域移行数値目標の設定</t>
    <rPh sb="1" eb="3">
      <t>チイキ</t>
    </rPh>
    <rPh sb="3" eb="5">
      <t>イコウ</t>
    </rPh>
    <rPh sb="5" eb="7">
      <t>スウチ</t>
    </rPh>
    <rPh sb="7" eb="9">
      <t>モクヒョウ</t>
    </rPh>
    <rPh sb="10" eb="12">
      <t>セッテイ</t>
    </rPh>
    <phoneticPr fontId="1"/>
  </si>
  <si>
    <t>協議会への参加がない</t>
    <phoneticPr fontId="1"/>
  </si>
  <si>
    <t>地域移行（長期入院患者の退院）の数値目標が設定できている</t>
    <phoneticPr fontId="1"/>
  </si>
  <si>
    <t>設定ができていない</t>
    <phoneticPr fontId="1"/>
  </si>
  <si>
    <t>(２）実務者会議の運営</t>
    <rPh sb="3" eb="6">
      <t>ジツムシャ</t>
    </rPh>
    <rPh sb="6" eb="8">
      <t>カイギ</t>
    </rPh>
    <rPh sb="9" eb="11">
      <t>ウンエイ</t>
    </rPh>
    <phoneticPr fontId="1"/>
  </si>
  <si>
    <t>全病院が参加している</t>
    <phoneticPr fontId="1"/>
  </si>
  <si>
    <t>▼病院</t>
    <rPh sb="1" eb="3">
      <t>ビョウイン</t>
    </rPh>
    <phoneticPr fontId="1"/>
  </si>
  <si>
    <t>地域の全ての事業者が参加している</t>
    <phoneticPr fontId="1"/>
  </si>
  <si>
    <t>▼相談支援事業所</t>
    <rPh sb="1" eb="3">
      <t>ソウダン</t>
    </rPh>
    <rPh sb="3" eb="5">
      <t>シエン</t>
    </rPh>
    <rPh sb="5" eb="7">
      <t>ジギョウ</t>
    </rPh>
    <rPh sb="7" eb="8">
      <t>ショ</t>
    </rPh>
    <phoneticPr fontId="1"/>
  </si>
  <si>
    <t>▼市町村</t>
    <rPh sb="1" eb="4">
      <t>シチョウソン</t>
    </rPh>
    <phoneticPr fontId="1"/>
  </si>
  <si>
    <t>市町村の地域移行等障害福祉担当部局からの参加がある</t>
    <phoneticPr fontId="1"/>
  </si>
  <si>
    <t>③地域移行対象者のリストアップ</t>
    <phoneticPr fontId="1"/>
  </si>
  <si>
    <t>地域移行対象者のリストが、全病院から提出されている</t>
    <phoneticPr fontId="1"/>
  </si>
  <si>
    <t>④地域移行課題の問題解決能力</t>
    <phoneticPr fontId="1"/>
  </si>
  <si>
    <t>点</t>
    <rPh sb="0" eb="1">
      <t>テン</t>
    </rPh>
    <phoneticPr fontId="1"/>
  </si>
  <si>
    <t>②参加状況と機関</t>
  </si>
  <si>
    <t>②参加状況と機関</t>
    <phoneticPr fontId="1"/>
  </si>
  <si>
    <t>②地域移行数値目標の設定</t>
  </si>
  <si>
    <t>★以下、該当するボタン1つにチェックを入れてください。</t>
    <rPh sb="19" eb="20">
      <t>イ</t>
    </rPh>
    <phoneticPr fontId="1"/>
  </si>
  <si>
    <t>★以下、該当するボタン1つにチェックを入れてください。</t>
    <phoneticPr fontId="1"/>
  </si>
  <si>
    <t>★以下、該当するボタン1つにチェックを入れてください。</t>
    <phoneticPr fontId="1"/>
  </si>
  <si>
    <t>Ⅴ　ピアサポーター活動</t>
    <rPh sb="9" eb="11">
      <t>カツドウ</t>
    </rPh>
    <phoneticPr fontId="1"/>
  </si>
  <si>
    <t>(１）養成</t>
    <rPh sb="3" eb="5">
      <t>ヨウセイ</t>
    </rPh>
    <phoneticPr fontId="1"/>
  </si>
  <si>
    <t>養成</t>
    <rPh sb="0" eb="2">
      <t>ヨウセイ</t>
    </rPh>
    <phoneticPr fontId="1"/>
  </si>
  <si>
    <t>ピアサポーターの養成をしている</t>
    <phoneticPr fontId="1"/>
  </si>
  <si>
    <t>ピアサポーターの養成をしていない</t>
    <phoneticPr fontId="1"/>
  </si>
  <si>
    <t>(２）仕事の内容と量</t>
    <rPh sb="3" eb="5">
      <t>シゴト</t>
    </rPh>
    <rPh sb="6" eb="8">
      <t>ナイヨウ</t>
    </rPh>
    <rPh sb="9" eb="10">
      <t>リョウ</t>
    </rPh>
    <phoneticPr fontId="1"/>
  </si>
  <si>
    <t>(3）雇用の状況</t>
    <rPh sb="3" eb="5">
      <t>コヨウ</t>
    </rPh>
    <rPh sb="6" eb="8">
      <t>ジョウキョウ</t>
    </rPh>
    <phoneticPr fontId="1"/>
  </si>
  <si>
    <t>雇用の状況</t>
    <rPh sb="0" eb="2">
      <t>コヨウ</t>
    </rPh>
    <rPh sb="3" eb="5">
      <t>ジョウキョウ</t>
    </rPh>
    <phoneticPr fontId="1"/>
  </si>
  <si>
    <t>ボランティア活動</t>
    <phoneticPr fontId="1"/>
  </si>
  <si>
    <t>常勤勤務</t>
    <phoneticPr fontId="1"/>
  </si>
  <si>
    <r>
      <t>非常勤での勤務　</t>
    </r>
    <r>
      <rPr>
        <sz val="10"/>
        <color rgb="FFFF0000"/>
        <rFont val="ＭＳ Ｐゴシック"/>
        <family val="3"/>
        <charset val="128"/>
        <scheme val="minor"/>
      </rPr>
      <t>　★非常勤の場合、下記に該当する場合、チェックを入れてください。</t>
    </r>
    <rPh sb="10" eb="13">
      <t>ヒジョウキン</t>
    </rPh>
    <rPh sb="14" eb="16">
      <t>バアイ</t>
    </rPh>
    <rPh sb="17" eb="19">
      <t>カキ</t>
    </rPh>
    <rPh sb="20" eb="22">
      <t>ガイトウ</t>
    </rPh>
    <rPh sb="24" eb="26">
      <t>バアイ</t>
    </rPh>
    <rPh sb="32" eb="33">
      <t>イ</t>
    </rPh>
    <phoneticPr fontId="1"/>
  </si>
  <si>
    <t>Ⅵ　市町村体制</t>
    <rPh sb="2" eb="5">
      <t>シチョウソン</t>
    </rPh>
    <rPh sb="5" eb="7">
      <t>タイセイ</t>
    </rPh>
    <phoneticPr fontId="1"/>
  </si>
  <si>
    <t>(１）地域相談事業所への働きかけ</t>
    <rPh sb="3" eb="5">
      <t>チイキ</t>
    </rPh>
    <rPh sb="5" eb="7">
      <t>ソウダン</t>
    </rPh>
    <rPh sb="7" eb="9">
      <t>ジギョウ</t>
    </rPh>
    <rPh sb="9" eb="10">
      <t>ショ</t>
    </rPh>
    <rPh sb="12" eb="13">
      <t>ハタラ</t>
    </rPh>
    <phoneticPr fontId="1"/>
  </si>
  <si>
    <t>(２）地域移行給付</t>
    <rPh sb="3" eb="5">
      <t>チイキ</t>
    </rPh>
    <rPh sb="5" eb="7">
      <t>イコウ</t>
    </rPh>
    <rPh sb="7" eb="9">
      <t>キュウフ</t>
    </rPh>
    <phoneticPr fontId="1"/>
  </si>
  <si>
    <t>万人</t>
    <rPh sb="0" eb="2">
      <t>マンニン</t>
    </rPh>
    <phoneticPr fontId="1"/>
  </si>
  <si>
    <t>人</t>
    <rPh sb="0" eb="1">
      <t>ニン</t>
    </rPh>
    <phoneticPr fontId="1"/>
  </si>
  <si>
    <t>地域の人口を万人単位で入力（四捨五入）</t>
    <rPh sb="0" eb="2">
      <t>チイキ</t>
    </rPh>
    <rPh sb="3" eb="5">
      <t>ジンコウ</t>
    </rPh>
    <rPh sb="6" eb="8">
      <t>マンニン</t>
    </rPh>
    <rPh sb="8" eb="10">
      <t>タンイ</t>
    </rPh>
    <rPh sb="11" eb="13">
      <t>ニュウリョク</t>
    </rPh>
    <rPh sb="14" eb="18">
      <t>シシャゴニュウ</t>
    </rPh>
    <phoneticPr fontId="1"/>
  </si>
  <si>
    <t>(3）障害福祉計画</t>
    <rPh sb="3" eb="5">
      <t>ショウガイ</t>
    </rPh>
    <rPh sb="5" eb="7">
      <t>フクシ</t>
    </rPh>
    <rPh sb="7" eb="9">
      <t>ケイカク</t>
    </rPh>
    <phoneticPr fontId="1"/>
  </si>
  <si>
    <t>（１）現状評価</t>
  </si>
  <si>
    <t>（２）取り組み成果評価</t>
  </si>
  <si>
    <t>（２）退院意欲の確認</t>
  </si>
  <si>
    <t>①病院の責任者の参加</t>
  </si>
  <si>
    <t>①開催頻度</t>
  </si>
  <si>
    <t>③地域移行対象者のリストアップ</t>
  </si>
  <si>
    <t>④地域移行課題の問題解決能力</t>
  </si>
  <si>
    <t>（１）啓発</t>
    <phoneticPr fontId="1"/>
  </si>
  <si>
    <t>（１）協議会の運営</t>
    <phoneticPr fontId="1"/>
  </si>
  <si>
    <t>（２）実務者会議の運営</t>
    <phoneticPr fontId="1"/>
  </si>
  <si>
    <t>（１）養成</t>
    <phoneticPr fontId="1"/>
  </si>
  <si>
    <t>（２）仕事の内容と量</t>
    <phoneticPr fontId="1"/>
  </si>
  <si>
    <t>（３）雇用の状況</t>
    <phoneticPr fontId="1"/>
  </si>
  <si>
    <t>（１）地域相談事業者への働きかけ</t>
    <phoneticPr fontId="1"/>
  </si>
  <si>
    <t>（２）地域移行給付</t>
    <phoneticPr fontId="1"/>
  </si>
  <si>
    <t>（３）障害福祉計画</t>
    <phoneticPr fontId="1"/>
  </si>
  <si>
    <t>地域移行評価　一覧表</t>
    <rPh sb="0" eb="2">
      <t>チイキ</t>
    </rPh>
    <rPh sb="2" eb="4">
      <t>イコウ</t>
    </rPh>
    <rPh sb="4" eb="6">
      <t>ヒョウカ</t>
    </rPh>
    <rPh sb="7" eb="9">
      <t>イチラン</t>
    </rPh>
    <rPh sb="9" eb="10">
      <t>ヒョウ</t>
    </rPh>
    <phoneticPr fontId="1"/>
  </si>
  <si>
    <r>
      <rPr>
        <b/>
        <sz val="10"/>
        <color rgb="FFFF0000"/>
        <rFont val="ＭＳ 明朝"/>
        <family val="1"/>
        <charset val="128"/>
      </rPr>
      <t>計算式：</t>
    </r>
    <r>
      <rPr>
        <sz val="10"/>
        <rFont val="ＭＳ 明朝"/>
        <family val="1"/>
        <charset val="128"/>
      </rPr>
      <t>新規病状報告が出た数／医療保護入院した患者数</t>
    </r>
    <rPh sb="0" eb="3">
      <t>ケイサンシキ</t>
    </rPh>
    <rPh sb="4" eb="6">
      <t>シンキ</t>
    </rPh>
    <rPh sb="6" eb="8">
      <t>ビョウジョウ</t>
    </rPh>
    <rPh sb="8" eb="10">
      <t>ホウコク</t>
    </rPh>
    <rPh sb="11" eb="12">
      <t>デ</t>
    </rPh>
    <rPh sb="13" eb="14">
      <t>カズ</t>
    </rPh>
    <rPh sb="15" eb="17">
      <t>イリョウ</t>
    </rPh>
    <rPh sb="17" eb="19">
      <t>ホゴ</t>
    </rPh>
    <rPh sb="19" eb="21">
      <t>ニュウイン</t>
    </rPh>
    <rPh sb="23" eb="25">
      <t>カンジャ</t>
    </rPh>
    <rPh sb="25" eb="26">
      <t>スウ</t>
    </rPh>
    <phoneticPr fontId="1"/>
  </si>
  <si>
    <r>
      <rPr>
        <b/>
        <sz val="10"/>
        <color rgb="FFFF0000"/>
        <rFont val="ＭＳ 明朝"/>
        <family val="1"/>
        <charset val="128"/>
      </rPr>
      <t>計算式</t>
    </r>
    <r>
      <rPr>
        <b/>
        <sz val="10"/>
        <rFont val="ＭＳ 明朝"/>
        <family val="1"/>
        <charset val="128"/>
      </rPr>
      <t>：</t>
    </r>
    <r>
      <rPr>
        <sz val="10"/>
        <rFont val="ＭＳ 明朝"/>
        <family val="1"/>
        <charset val="128"/>
      </rPr>
      <t>年間地域移行申請数（実数）／ 1年以上入院患者数</t>
    </r>
    <rPh sb="0" eb="3">
      <t>ケイサンシキ</t>
    </rPh>
    <phoneticPr fontId="1"/>
  </si>
  <si>
    <r>
      <rPr>
        <b/>
        <sz val="10"/>
        <color rgb="FFFF0000"/>
        <rFont val="ＭＳ 明朝"/>
        <family val="1"/>
        <charset val="128"/>
      </rPr>
      <t>計算式：</t>
    </r>
    <r>
      <rPr>
        <sz val="10"/>
        <rFont val="ＭＳ 明朝"/>
        <family val="1"/>
        <charset val="128"/>
      </rPr>
      <t>（平成26年度－平成27年度）／ 平成26年度×100</t>
    </r>
    <rPh sb="0" eb="3">
      <t>ケイサンシキ</t>
    </rPh>
    <phoneticPr fontId="1"/>
  </si>
  <si>
    <t>１か月あたり、地域移行給付があるのは何人ですか</t>
    <rPh sb="2" eb="3">
      <t>ゲツ</t>
    </rPh>
    <rPh sb="7" eb="9">
      <t>チイキ</t>
    </rPh>
    <rPh sb="9" eb="11">
      <t>イコウ</t>
    </rPh>
    <rPh sb="11" eb="13">
      <t>キュウフ</t>
    </rPh>
    <rPh sb="18" eb="20">
      <t>ナンニン</t>
    </rPh>
    <phoneticPr fontId="1"/>
  </si>
  <si>
    <t>給付実績が、人口1万人/月あたりに換算した数字が、点数となる</t>
    <rPh sb="0" eb="2">
      <t>キュウフ</t>
    </rPh>
    <rPh sb="2" eb="4">
      <t>ジッセキ</t>
    </rPh>
    <rPh sb="6" eb="8">
      <t>ジンコウ</t>
    </rPh>
    <rPh sb="9" eb="10">
      <t>マン</t>
    </rPh>
    <rPh sb="10" eb="11">
      <t>ニン</t>
    </rPh>
    <rPh sb="12" eb="13">
      <t>ガツ</t>
    </rPh>
    <rPh sb="17" eb="19">
      <t>カンサン</t>
    </rPh>
    <rPh sb="21" eb="23">
      <t>スウジ</t>
    </rPh>
    <rPh sb="25" eb="27">
      <t>テンスウ</t>
    </rPh>
    <phoneticPr fontId="1"/>
  </si>
  <si>
    <t>①病院責任者の参加</t>
    <rPh sb="1" eb="3">
      <t>ビョウイン</t>
    </rPh>
    <rPh sb="3" eb="6">
      <t>セキニンシャ</t>
    </rPh>
    <rPh sb="7" eb="9">
      <t>サンカ</t>
    </rPh>
    <phoneticPr fontId="1"/>
  </si>
  <si>
    <t xml:space="preserve">①病院責任者の参加 の有無    </t>
    <rPh sb="1" eb="3">
      <t>ビョウイン</t>
    </rPh>
    <rPh sb="3" eb="6">
      <t>セキニンシャ</t>
    </rPh>
    <rPh sb="7" eb="9">
      <t>サンカ</t>
    </rPh>
    <rPh sb="11" eb="13">
      <t>ウム</t>
    </rPh>
    <phoneticPr fontId="1"/>
  </si>
  <si>
    <t>Ⅲ　入院患者退院意欲喚起</t>
    <rPh sb="2" eb="4">
      <t>ニュウイン</t>
    </rPh>
    <rPh sb="4" eb="6">
      <t>カンジャ</t>
    </rPh>
    <rPh sb="6" eb="8">
      <t>タイイン</t>
    </rPh>
    <rPh sb="8" eb="10">
      <t>イヨク</t>
    </rPh>
    <rPh sb="10" eb="12">
      <t>カンキ</t>
    </rPh>
    <phoneticPr fontId="1"/>
  </si>
  <si>
    <t>10点</t>
    <rPh sb="2" eb="3">
      <t>テン</t>
    </rPh>
    <phoneticPr fontId="1"/>
  </si>
  <si>
    <t>9点</t>
    <phoneticPr fontId="1"/>
  </si>
  <si>
    <t>8点</t>
    <phoneticPr fontId="1"/>
  </si>
  <si>
    <t>7点</t>
    <phoneticPr fontId="1"/>
  </si>
  <si>
    <t>6点</t>
    <phoneticPr fontId="1"/>
  </si>
  <si>
    <t>5点</t>
    <phoneticPr fontId="1"/>
  </si>
  <si>
    <t>4点</t>
    <phoneticPr fontId="1"/>
  </si>
  <si>
    <t>3点</t>
    <phoneticPr fontId="1"/>
  </si>
  <si>
    <t>2点</t>
    <phoneticPr fontId="1"/>
  </si>
  <si>
    <t>1点</t>
    <phoneticPr fontId="1"/>
  </si>
  <si>
    <t>0点</t>
    <phoneticPr fontId="1"/>
  </si>
  <si>
    <t>～400日以下</t>
    <phoneticPr fontId="1"/>
  </si>
  <si>
    <t>～100日以下</t>
    <rPh sb="5" eb="7">
      <t>イカ</t>
    </rPh>
    <phoneticPr fontId="1"/>
  </si>
  <si>
    <t>～150日以下</t>
    <phoneticPr fontId="1"/>
  </si>
  <si>
    <t>～200日以下</t>
    <phoneticPr fontId="1"/>
  </si>
  <si>
    <t>～250日以下</t>
    <phoneticPr fontId="1"/>
  </si>
  <si>
    <t>～300日以下</t>
    <rPh sb="5" eb="7">
      <t>イカ</t>
    </rPh>
    <phoneticPr fontId="1"/>
  </si>
  <si>
    <t>～500日以下</t>
    <phoneticPr fontId="1"/>
  </si>
  <si>
    <t>～600日以下</t>
    <phoneticPr fontId="1"/>
  </si>
  <si>
    <t>～700日未満</t>
    <phoneticPr fontId="1"/>
  </si>
  <si>
    <t xml:space="preserve"> 5％以下</t>
    <rPh sb="3" eb="5">
      <t>イカ</t>
    </rPh>
    <phoneticPr fontId="1"/>
  </si>
  <si>
    <t>～15％以下</t>
    <phoneticPr fontId="1"/>
  </si>
  <si>
    <t>～25％以下</t>
    <phoneticPr fontId="1"/>
  </si>
  <si>
    <t>～35％以下</t>
    <phoneticPr fontId="1"/>
  </si>
  <si>
    <t>～45％以下</t>
    <phoneticPr fontId="1"/>
  </si>
  <si>
    <t>～55％以下</t>
    <phoneticPr fontId="1"/>
  </si>
  <si>
    <t>～65％以下</t>
    <phoneticPr fontId="1"/>
  </si>
  <si>
    <t>～75％以下</t>
    <phoneticPr fontId="1"/>
  </si>
  <si>
    <t>～85％以下</t>
    <phoneticPr fontId="1"/>
  </si>
  <si>
    <t>～90％未満</t>
    <rPh sb="4" eb="6">
      <t>ミマン</t>
    </rPh>
    <phoneticPr fontId="1"/>
  </si>
  <si>
    <t>1年以上の推定入院期間が、1例でもある</t>
    <rPh sb="14" eb="15">
      <t>レイ</t>
    </rPh>
    <phoneticPr fontId="1"/>
  </si>
  <si>
    <t>～10％以下</t>
    <rPh sb="4" eb="6">
      <t>イカ</t>
    </rPh>
    <phoneticPr fontId="1"/>
  </si>
  <si>
    <t>～20％以下</t>
    <rPh sb="4" eb="6">
      <t>イカ</t>
    </rPh>
    <phoneticPr fontId="1"/>
  </si>
  <si>
    <t>～30％以下</t>
    <rPh sb="4" eb="6">
      <t>イカ</t>
    </rPh>
    <phoneticPr fontId="1"/>
  </si>
  <si>
    <t>～40％未満</t>
    <rPh sb="4" eb="6">
      <t>ミマン</t>
    </rPh>
    <phoneticPr fontId="1"/>
  </si>
  <si>
    <t>40％以上</t>
    <rPh sb="3" eb="5">
      <t>イジョウ</t>
    </rPh>
    <phoneticPr fontId="1"/>
  </si>
  <si>
    <t>1%以下</t>
    <phoneticPr fontId="1"/>
  </si>
  <si>
    <t>2%以下</t>
    <phoneticPr fontId="1"/>
  </si>
  <si>
    <t>3%以下</t>
    <phoneticPr fontId="1"/>
  </si>
  <si>
    <t>4%以下</t>
    <phoneticPr fontId="1"/>
  </si>
  <si>
    <t>5%以下</t>
    <phoneticPr fontId="1"/>
  </si>
  <si>
    <t>5％以下</t>
    <rPh sb="2" eb="4">
      <t>イカ</t>
    </rPh>
    <phoneticPr fontId="1"/>
  </si>
  <si>
    <t>～20％未満</t>
    <rPh sb="4" eb="6">
      <t>ミマン</t>
    </rPh>
    <phoneticPr fontId="1"/>
  </si>
  <si>
    <t>～15％以下</t>
    <rPh sb="4" eb="6">
      <t>イカ</t>
    </rPh>
    <phoneticPr fontId="1"/>
  </si>
  <si>
    <t>～8％以下</t>
    <rPh sb="3" eb="5">
      <t>イカ</t>
    </rPh>
    <phoneticPr fontId="1"/>
  </si>
  <si>
    <t>4％以下</t>
    <rPh sb="2" eb="4">
      <t>イカ</t>
    </rPh>
    <phoneticPr fontId="1"/>
  </si>
  <si>
    <t>3％以下</t>
    <rPh sb="2" eb="4">
      <t>イカ</t>
    </rPh>
    <phoneticPr fontId="1"/>
  </si>
  <si>
    <t>2％以下</t>
    <rPh sb="2" eb="4">
      <t>イカ</t>
    </rPh>
    <phoneticPr fontId="1"/>
  </si>
  <si>
    <t>1％以下</t>
    <rPh sb="2" eb="4">
      <t>イカ</t>
    </rPh>
    <phoneticPr fontId="1"/>
  </si>
  <si>
    <t>25％以上</t>
    <rPh sb="3" eb="5">
      <t>イジョウ</t>
    </rPh>
    <phoneticPr fontId="1"/>
  </si>
  <si>
    <t>-8以下</t>
    <rPh sb="2" eb="4">
      <t>イカ</t>
    </rPh>
    <phoneticPr fontId="1"/>
  </si>
  <si>
    <t>～25未満</t>
    <rPh sb="3" eb="5">
      <t>ミマン</t>
    </rPh>
    <phoneticPr fontId="1"/>
  </si>
  <si>
    <t>～-4以下</t>
    <phoneticPr fontId="1"/>
  </si>
  <si>
    <t>～-2以下</t>
    <phoneticPr fontId="1"/>
  </si>
  <si>
    <t>～0以下</t>
    <phoneticPr fontId="1"/>
  </si>
  <si>
    <t>～5以下</t>
    <phoneticPr fontId="1"/>
  </si>
  <si>
    <t>～10以下</t>
    <phoneticPr fontId="1"/>
  </si>
  <si>
    <t>～15以下</t>
    <phoneticPr fontId="1"/>
  </si>
  <si>
    <t>～20以下</t>
    <rPh sb="3" eb="5">
      <t>イカ</t>
    </rPh>
    <phoneticPr fontId="1"/>
  </si>
  <si>
    <t>～-6以下</t>
    <rPh sb="3" eb="5">
      <t>イカ</t>
    </rPh>
    <phoneticPr fontId="1"/>
  </si>
  <si>
    <t>20％以下（20％までの参加 ）</t>
    <rPh sb="3" eb="5">
      <t>イカ</t>
    </rPh>
    <phoneticPr fontId="1"/>
  </si>
  <si>
    <t xml:space="preserve"> 医療保護入院の推定入院期間終了前後20日以内の完全実施</t>
    <phoneticPr fontId="1"/>
  </si>
  <si>
    <t>長期入院の患者などの任意の対象者に、退院支援委員会を
開催している実績がある</t>
    <phoneticPr fontId="1"/>
  </si>
  <si>
    <t>それらを定期的に組織的に行っている場合</t>
    <rPh sb="4" eb="7">
      <t>テイキテキ</t>
    </rPh>
    <rPh sb="8" eb="11">
      <t>ソシキテキ</t>
    </rPh>
    <rPh sb="12" eb="13">
      <t>オコナ</t>
    </rPh>
    <rPh sb="17" eb="19">
      <t>バアイ</t>
    </rPh>
    <phoneticPr fontId="1"/>
  </si>
  <si>
    <t>100%（全例に参加）</t>
    <phoneticPr fontId="1"/>
  </si>
  <si>
    <t>0%（参加が0なら）</t>
    <phoneticPr fontId="1"/>
  </si>
  <si>
    <t>この1年間に、院内説明会参加者から10名以上の地域移行申請者がいるか、
10名以上の退院者がいる</t>
    <rPh sb="3" eb="5">
      <t>ネンカン</t>
    </rPh>
    <rPh sb="7" eb="9">
      <t>インナイ</t>
    </rPh>
    <rPh sb="9" eb="12">
      <t>セツメイカイ</t>
    </rPh>
    <rPh sb="12" eb="15">
      <t>サンカシャ</t>
    </rPh>
    <rPh sb="19" eb="22">
      <t>メイイジョウ</t>
    </rPh>
    <rPh sb="23" eb="25">
      <t>チイキ</t>
    </rPh>
    <rPh sb="25" eb="27">
      <t>イコウ</t>
    </rPh>
    <rPh sb="27" eb="29">
      <t>シンセイ</t>
    </rPh>
    <rPh sb="29" eb="30">
      <t>シャ</t>
    </rPh>
    <rPh sb="38" eb="41">
      <t>メイイジョウ</t>
    </rPh>
    <rPh sb="42" eb="44">
      <t>タイイン</t>
    </rPh>
    <rPh sb="44" eb="45">
      <t>シャ</t>
    </rPh>
    <phoneticPr fontId="1"/>
  </si>
  <si>
    <t>10名未満の地域移行申請か、退院者がいる</t>
    <phoneticPr fontId="1"/>
  </si>
  <si>
    <t>申請者も退院者もいない</t>
    <rPh sb="0" eb="2">
      <t>シンセイ</t>
    </rPh>
    <rPh sb="2" eb="3">
      <t>シャ</t>
    </rPh>
    <rPh sb="4" eb="6">
      <t>タイイン</t>
    </rPh>
    <rPh sb="6" eb="7">
      <t>シャ</t>
    </rPh>
    <phoneticPr fontId="1"/>
  </si>
  <si>
    <t>（３）退院意欲喚起の成果</t>
    <rPh sb="3" eb="5">
      <t>タイイン</t>
    </rPh>
    <rPh sb="5" eb="7">
      <t>イヨク</t>
    </rPh>
    <rPh sb="7" eb="9">
      <t>カンキ</t>
    </rPh>
    <rPh sb="10" eb="12">
      <t>セイカ</t>
    </rPh>
    <phoneticPr fontId="1"/>
  </si>
  <si>
    <t>外部援助事業者等からの働きかけを受け入れていない</t>
    <phoneticPr fontId="1"/>
  </si>
  <si>
    <t>回</t>
    <rPh sb="0" eb="1">
      <t>カイ</t>
    </rPh>
    <phoneticPr fontId="1"/>
  </si>
  <si>
    <t>一部の参加事業者か、事業所参加がない</t>
    <phoneticPr fontId="1"/>
  </si>
  <si>
    <t>一部の病院が参加があるか、病院の参加がない</t>
    <phoneticPr fontId="1"/>
  </si>
  <si>
    <t>市町村の参加はない</t>
    <rPh sb="4" eb="6">
      <t>サンカ</t>
    </rPh>
    <phoneticPr fontId="1"/>
  </si>
  <si>
    <t>一部の病院からだけ出ているか、まったく提出がない</t>
    <phoneticPr fontId="1"/>
  </si>
  <si>
    <t>⑥1年以上入院患者の減少数と割合の変化</t>
    <phoneticPr fontId="1"/>
  </si>
  <si>
    <t>⑤年間地域移行申請数及び退院患者数</t>
    <rPh sb="1" eb="3">
      <t>ネンカン</t>
    </rPh>
    <phoneticPr fontId="1"/>
  </si>
  <si>
    <t>⑤年間地域移行申請数
及び退院患者数</t>
    <phoneticPr fontId="1"/>
  </si>
  <si>
    <t>①1年間の実務者会議開催数</t>
    <rPh sb="5" eb="8">
      <t>ジツムシャ</t>
    </rPh>
    <rPh sb="8" eb="10">
      <t>カイギ</t>
    </rPh>
    <phoneticPr fontId="1"/>
  </si>
  <si>
    <t>（３）退院意欲喚起の成果</t>
    <rPh sb="7" eb="9">
      <t>カンキ</t>
    </rPh>
    <rPh sb="10" eb="12">
      <t>セイカ</t>
    </rPh>
    <phoneticPr fontId="1"/>
  </si>
  <si>
    <r>
      <t>①平均在院日数　</t>
    </r>
    <r>
      <rPr>
        <sz val="10"/>
        <color rgb="FFFF0000"/>
        <rFont val="ＭＳ Ｐゴシック"/>
        <family val="3"/>
        <charset val="128"/>
        <scheme val="minor"/>
      </rPr>
      <t>（ 病院報告 ： 平成27年度 ）</t>
    </r>
    <phoneticPr fontId="1"/>
  </si>
  <si>
    <r>
      <t>②1年以上入院患者割合　</t>
    </r>
    <r>
      <rPr>
        <sz val="10"/>
        <color rgb="FFFF0000"/>
        <rFont val="ＭＳ Ｐゴシック"/>
        <family val="3"/>
        <charset val="128"/>
        <scheme val="minor"/>
      </rPr>
      <t>（ ６３０調査 ： 平成27年度  ）</t>
    </r>
    <phoneticPr fontId="1"/>
  </si>
  <si>
    <r>
      <t>③医療保護入院推定入院期間　</t>
    </r>
    <r>
      <rPr>
        <sz val="10"/>
        <color rgb="FFFF0000"/>
        <rFont val="ＭＳ Ｐゴシック"/>
        <family val="3"/>
        <charset val="128"/>
        <scheme val="minor"/>
      </rPr>
      <t xml:space="preserve"> （ 入院届 ： 平成26年度 ）</t>
    </r>
    <phoneticPr fontId="1"/>
  </si>
  <si>
    <t>（１）開催状況</t>
    <rPh sb="3" eb="5">
      <t>カイサイ</t>
    </rPh>
    <rPh sb="5" eb="7">
      <t>ジョウキョウ</t>
    </rPh>
    <phoneticPr fontId="1"/>
  </si>
  <si>
    <t>（２）外部援助事業者の参加状況</t>
    <rPh sb="3" eb="5">
      <t>ガイブ</t>
    </rPh>
    <rPh sb="5" eb="7">
      <t>エンジョ</t>
    </rPh>
    <rPh sb="7" eb="10">
      <t>ジギョウシャ</t>
    </rPh>
    <rPh sb="11" eb="13">
      <t>サンカ</t>
    </rPh>
    <rPh sb="13" eb="15">
      <t>ジョウキョウ</t>
    </rPh>
    <phoneticPr fontId="1"/>
  </si>
  <si>
    <t>（１）開催状況</t>
    <phoneticPr fontId="1"/>
  </si>
  <si>
    <t>（２）外部援助事業者の参加</t>
    <phoneticPr fontId="1"/>
  </si>
  <si>
    <t>①平均在院日数</t>
    <phoneticPr fontId="1"/>
  </si>
  <si>
    <t>②1年以上入院患者割合</t>
    <phoneticPr fontId="1"/>
  </si>
  <si>
    <t>③医療保護入院推定入院期間</t>
    <phoneticPr fontId="1"/>
  </si>
  <si>
    <t>④新規定期病状報告数</t>
    <phoneticPr fontId="1"/>
  </si>
  <si>
    <t>90％以上</t>
    <rPh sb="3" eb="5">
      <t>イジョウ</t>
    </rPh>
    <phoneticPr fontId="1"/>
  </si>
  <si>
    <t>日</t>
    <rPh sb="0" eb="1">
      <t>ニチ</t>
    </rPh>
    <phoneticPr fontId="1"/>
  </si>
  <si>
    <t>50％未満（50％未満の参加）</t>
    <rPh sb="9" eb="11">
      <t>ミマン</t>
    </rPh>
    <rPh sb="12" eb="14">
      <t>サンカ</t>
    </rPh>
    <phoneticPr fontId="1"/>
  </si>
  <si>
    <t>100%未満（過半数の参加や参加を原則としている）</t>
    <rPh sb="4" eb="6">
      <t>ミマン</t>
    </rPh>
    <rPh sb="7" eb="10">
      <t>カハンスウ</t>
    </rPh>
    <rPh sb="11" eb="13">
      <t>サンカ</t>
    </rPh>
    <rPh sb="14" eb="16">
      <t>サンカ</t>
    </rPh>
    <rPh sb="17" eb="19">
      <t>ゲンソク</t>
    </rPh>
    <phoneticPr fontId="1"/>
  </si>
  <si>
    <t>②外部援助事業者の参加</t>
    <rPh sb="1" eb="3">
      <t>ガイブ</t>
    </rPh>
    <rPh sb="3" eb="5">
      <t>エンジョ</t>
    </rPh>
    <rPh sb="5" eb="8">
      <t>ジギョウシャ</t>
    </rPh>
    <rPh sb="9" eb="11">
      <t>サンカ</t>
    </rPh>
    <phoneticPr fontId="1"/>
  </si>
  <si>
    <t>例：地域相談事業所が参入した。患者への地域移行説明をピアがすることを病院が受け入れたなど</t>
    <rPh sb="0" eb="1">
      <t>レイ</t>
    </rPh>
    <rPh sb="2" eb="4">
      <t>チイキ</t>
    </rPh>
    <rPh sb="4" eb="6">
      <t>ソウダン</t>
    </rPh>
    <rPh sb="6" eb="8">
      <t>ジギョウ</t>
    </rPh>
    <rPh sb="8" eb="9">
      <t>ショ</t>
    </rPh>
    <rPh sb="10" eb="12">
      <t>サンニュウ</t>
    </rPh>
    <rPh sb="15" eb="17">
      <t>カンジャ</t>
    </rPh>
    <rPh sb="19" eb="21">
      <t>チイキ</t>
    </rPh>
    <rPh sb="21" eb="23">
      <t>イコウ</t>
    </rPh>
    <rPh sb="23" eb="25">
      <t>セツメイ</t>
    </rPh>
    <rPh sb="34" eb="36">
      <t>ビョウイン</t>
    </rPh>
    <rPh sb="37" eb="38">
      <t>ウ</t>
    </rPh>
    <rPh sb="39" eb="40">
      <t>イ</t>
    </rPh>
    <phoneticPr fontId="1"/>
  </si>
  <si>
    <t>評価点数の一覧</t>
    <rPh sb="0" eb="2">
      <t>ヒョウカ</t>
    </rPh>
    <rPh sb="2" eb="3">
      <t>テン</t>
    </rPh>
    <rPh sb="3" eb="4">
      <t>スウ</t>
    </rPh>
    <rPh sb="5" eb="7">
      <t>イチラン</t>
    </rPh>
    <phoneticPr fontId="1"/>
  </si>
  <si>
    <t>▼退院支援委員会への
   外部援助事業者の参加割合</t>
    <phoneticPr fontId="1"/>
  </si>
  <si>
    <t>⑥１年以上入院患者の減少数と割合の変化　</t>
    <rPh sb="10" eb="12">
      <t>ゲンショウ</t>
    </rPh>
    <rPh sb="12" eb="13">
      <t>スウ</t>
    </rPh>
    <rPh sb="14" eb="16">
      <t>ワリアイ</t>
    </rPh>
    <rPh sb="17" eb="19">
      <t>ヘンカ</t>
    </rPh>
    <phoneticPr fontId="1"/>
  </si>
  <si>
    <t>⑤年間地域移行申請数及び退院数　（市町村への申請数と病院からの報告）</t>
    <rPh sb="1" eb="3">
      <t>ネンカン</t>
    </rPh>
    <rPh sb="3" eb="5">
      <t>チイキ</t>
    </rPh>
    <rPh sb="5" eb="7">
      <t>イコウ</t>
    </rPh>
    <rPh sb="7" eb="9">
      <t>シンセイ</t>
    </rPh>
    <rPh sb="9" eb="10">
      <t>スウ</t>
    </rPh>
    <rPh sb="10" eb="11">
      <t>オヨ</t>
    </rPh>
    <rPh sb="12" eb="14">
      <t>タイイン</t>
    </rPh>
    <rPh sb="14" eb="15">
      <t>スウ</t>
    </rPh>
    <rPh sb="17" eb="20">
      <t>シチョウソン</t>
    </rPh>
    <rPh sb="22" eb="24">
      <t>シンセイ</t>
    </rPh>
    <rPh sb="24" eb="25">
      <t>スウ</t>
    </rPh>
    <rPh sb="26" eb="28">
      <t>ビョウイン</t>
    </rPh>
    <rPh sb="31" eb="33">
      <t>ホウコク</t>
    </rPh>
    <phoneticPr fontId="1"/>
  </si>
  <si>
    <t>Ⅰ．基本データ把握と分析</t>
    <phoneticPr fontId="1"/>
  </si>
  <si>
    <t>Ⅱ．退院支援委員会</t>
    <phoneticPr fontId="1"/>
  </si>
  <si>
    <t>Ⅲ．入院患者退院意欲喚起</t>
    <phoneticPr fontId="1"/>
  </si>
  <si>
    <t>Ⅳ．地域連携会議運営</t>
    <phoneticPr fontId="1"/>
  </si>
  <si>
    <t>Ⅴ．ピアサポーター活動</t>
    <phoneticPr fontId="1"/>
  </si>
  <si>
    <t>Ⅵ．市町村体制</t>
  </si>
  <si>
    <t>Ⅵ．市町村体制</t>
    <phoneticPr fontId="1"/>
  </si>
  <si>
    <t>⑤年間地域移行申請数
及び退院患者数</t>
  </si>
  <si>
    <t>Ⅰ．基本データ把握と分析</t>
    <phoneticPr fontId="1"/>
  </si>
  <si>
    <t>Ⅱ．退院支援委員会</t>
    <phoneticPr fontId="1"/>
  </si>
  <si>
    <t>Ⅲ．入院患者退院意欲喚起</t>
    <phoneticPr fontId="1"/>
  </si>
  <si>
    <t>Ⅳ．地域連携会議運営</t>
    <rPh sb="2" eb="4">
      <t>チイキ</t>
    </rPh>
    <rPh sb="4" eb="6">
      <t>レンケイ</t>
    </rPh>
    <rPh sb="6" eb="8">
      <t>カイギ</t>
    </rPh>
    <rPh sb="8" eb="10">
      <t>ウンエイ</t>
    </rPh>
    <phoneticPr fontId="1"/>
  </si>
  <si>
    <t>Ⅴ．ピアサポーター活動</t>
    <phoneticPr fontId="1"/>
  </si>
  <si>
    <t>Ⅵ．市町村体制</t>
    <phoneticPr fontId="1"/>
  </si>
  <si>
    <t>Ⅴ．ピアサポーター
活動</t>
    <phoneticPr fontId="1"/>
  </si>
  <si>
    <t>Ⅳ．地域連携会議
運営</t>
    <phoneticPr fontId="1"/>
  </si>
  <si>
    <t>⑥1年以上
入院患者の
減少数と
割合の変化</t>
    <phoneticPr fontId="1"/>
  </si>
  <si>
    <t>①平均在院日数</t>
    <phoneticPr fontId="1"/>
  </si>
  <si>
    <t>②1年以上
入院患者割合</t>
    <phoneticPr fontId="1"/>
  </si>
  <si>
    <t>③医療保護入院
推定入院期間</t>
    <phoneticPr fontId="1"/>
  </si>
  <si>
    <t>④新規定期
病状報告数</t>
    <phoneticPr fontId="1"/>
  </si>
  <si>
    <t>Ⅱ．退院支援
委員会</t>
    <phoneticPr fontId="1"/>
  </si>
  <si>
    <t>Ⅲ．入院患者退院
意欲喚起</t>
    <phoneticPr fontId="1"/>
  </si>
  <si>
    <r>
      <t>（２）取り組み成果評価　　</t>
    </r>
    <r>
      <rPr>
        <sz val="11"/>
        <color rgb="FFFF0000"/>
        <rFont val="ＭＳ Ｐゴシック"/>
        <family val="3"/>
        <charset val="128"/>
        <scheme val="minor"/>
      </rPr>
      <t>★病院評価の再掲</t>
    </r>
    <rPh sb="14" eb="16">
      <t>ビョウイン</t>
    </rPh>
    <rPh sb="16" eb="18">
      <t>ヒョウカ</t>
    </rPh>
    <rPh sb="19" eb="21">
      <t>サイケイ</t>
    </rPh>
    <phoneticPr fontId="1"/>
  </si>
  <si>
    <t>病院名を入力してください。　　　　　　　　▶病院名</t>
    <rPh sb="0" eb="2">
      <t>ビョウイン</t>
    </rPh>
    <rPh sb="2" eb="3">
      <t>メイ</t>
    </rPh>
    <rPh sb="4" eb="6">
      <t>ニュウリョク</t>
    </rPh>
    <rPh sb="22" eb="24">
      <t>ビョウイン</t>
    </rPh>
    <rPh sb="24" eb="25">
      <t>メイ</t>
    </rPh>
    <phoneticPr fontId="1"/>
  </si>
  <si>
    <t>保健所名を入力してください。　　　　　▶保健所名</t>
    <rPh sb="0" eb="3">
      <t>ホケンジョ</t>
    </rPh>
    <rPh sb="3" eb="4">
      <t>メイ</t>
    </rPh>
    <rPh sb="4" eb="5">
      <t>ビョウメイ</t>
    </rPh>
    <rPh sb="5" eb="7">
      <t>ニュウリョク</t>
    </rPh>
    <rPh sb="20" eb="23">
      <t>ホケンジョ</t>
    </rPh>
    <rPh sb="23" eb="24">
      <t>メイ</t>
    </rPh>
    <phoneticPr fontId="1"/>
  </si>
  <si>
    <t xml:space="preserve"> 実務者会議において、解決できた課題が年度内に1項目以上ある</t>
    <rPh sb="1" eb="4">
      <t>ジツムシャ</t>
    </rPh>
    <rPh sb="4" eb="6">
      <t>カイギ</t>
    </rPh>
    <rPh sb="11" eb="13">
      <t>カイケツ</t>
    </rPh>
    <rPh sb="16" eb="18">
      <t>カダイ</t>
    </rPh>
    <rPh sb="19" eb="21">
      <t>ネンド</t>
    </rPh>
    <rPh sb="21" eb="22">
      <t>ナイ</t>
    </rPh>
    <rPh sb="24" eb="26">
      <t>コウモク</t>
    </rPh>
    <rPh sb="26" eb="28">
      <t>イジョウ</t>
    </rPh>
    <phoneticPr fontId="1"/>
  </si>
  <si>
    <t xml:space="preserve"> 毎年実施</t>
    <phoneticPr fontId="1"/>
  </si>
  <si>
    <t xml:space="preserve"> 単独機関でなく、複数の関係機関での養成</t>
    <phoneticPr fontId="1"/>
  </si>
  <si>
    <t xml:space="preserve"> 不定期の語り部活動</t>
    <phoneticPr fontId="1"/>
  </si>
  <si>
    <t xml:space="preserve"> 病院への院内説明会</t>
    <phoneticPr fontId="1"/>
  </si>
  <si>
    <t xml:space="preserve"> 個別支援活動</t>
    <phoneticPr fontId="1"/>
  </si>
  <si>
    <t xml:space="preserve"> その他の当事者支援</t>
    <phoneticPr fontId="1"/>
  </si>
  <si>
    <t xml:space="preserve"> 最低賃金を上回った時間給</t>
    <phoneticPr fontId="1"/>
  </si>
  <si>
    <t xml:space="preserve"> 国制度を使って、事業者に補助をしている</t>
    <phoneticPr fontId="1"/>
  </si>
  <si>
    <t xml:space="preserve"> 市町村内に活動している地域相談事業者がある</t>
    <phoneticPr fontId="1"/>
  </si>
  <si>
    <t xml:space="preserve"> 給付決定を申請後1か月以内に行っている</t>
    <phoneticPr fontId="1"/>
  </si>
  <si>
    <t xml:space="preserve"> 給付実績が分からない</t>
    <phoneticPr fontId="1"/>
  </si>
  <si>
    <t xml:space="preserve"> 給付実績がない</t>
    <rPh sb="1" eb="3">
      <t>キュウフ</t>
    </rPh>
    <rPh sb="3" eb="5">
      <t>ジッセキ</t>
    </rPh>
    <phoneticPr fontId="1"/>
  </si>
  <si>
    <t xml:space="preserve"> 地域移行の数値目標を設定している</t>
    <phoneticPr fontId="1"/>
  </si>
  <si>
    <t xml:space="preserve"> 地域移行後の住居等のサービス計画が記載されている</t>
    <phoneticPr fontId="1"/>
  </si>
  <si>
    <r>
      <t>④新規定期病状報告数　</t>
    </r>
    <r>
      <rPr>
        <sz val="10"/>
        <color rgb="FFFF0000"/>
        <rFont val="ＭＳ Ｐゴシック"/>
        <family val="3"/>
        <charset val="128"/>
        <scheme val="minor"/>
      </rPr>
      <t>（ 定期病状報告 ： 平成27年4月～12月 ）
　　　　　　　　　　　　　 　　（　医療保護入院届：平成26年4月～12月）</t>
    </r>
    <phoneticPr fontId="1"/>
  </si>
</sst>
</file>

<file path=xl/styles.xml><?xml version="1.0" encoding="utf-8"?>
<styleSheet xmlns="http://schemas.openxmlformats.org/spreadsheetml/2006/main">
  <numFmts count="7">
    <numFmt numFmtId="176" formatCode="General&quot;日&quot;"/>
    <numFmt numFmtId="177" formatCode="0.0_ &quot;%&quot;"/>
    <numFmt numFmtId="178" formatCode="0_ ;[Red]\-0\ "/>
    <numFmt numFmtId="179" formatCode="0_ &quot;か月&quot;"/>
    <numFmt numFmtId="180" formatCode="0_);[Red]\(0\)"/>
    <numFmt numFmtId="181" formatCode="0.0_);[Red]\(0.0\)"/>
    <numFmt numFmtId="182" formatCode="0_ &quot;点&quot;;[Red]\-0_ &quot;点&quot;"/>
  </numFmts>
  <fonts count="5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0" tint="-4.9989318521683403E-2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00B0F0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9" tint="-0.499984740745262"/>
      <name val="ＭＳ Ｐゴシック"/>
      <family val="3"/>
      <charset val="128"/>
      <scheme val="minor"/>
    </font>
    <font>
      <sz val="11"/>
      <color theme="4" tint="-0.499984740745262"/>
      <name val="ＭＳ Ｐゴシック"/>
      <family val="3"/>
      <charset val="128"/>
      <scheme val="minor"/>
    </font>
    <font>
      <b/>
      <sz val="11"/>
      <color theme="9" tint="-0.49998474074526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0"/>
      <name val="AR P丸ゴシック体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3" tint="0.79998168889431442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2"/>
      <charset val="128"/>
      <scheme val="minor"/>
    </font>
    <font>
      <b/>
      <sz val="16"/>
      <color theme="2" tint="-9.9978637043366805E-2"/>
      <name val="ＭＳ Ｐゴシック"/>
      <family val="2"/>
      <charset val="128"/>
      <scheme val="minor"/>
    </font>
    <font>
      <sz val="11"/>
      <color theme="2" tint="-9.9978637043366805E-2"/>
      <name val="ＭＳ Ｐゴシック"/>
      <family val="3"/>
      <charset val="128"/>
      <scheme val="minor"/>
    </font>
    <font>
      <b/>
      <sz val="11"/>
      <color theme="2" tint="-9.9978637043366805E-2"/>
      <name val="ＭＳ Ｐゴシック"/>
      <family val="3"/>
      <charset val="128"/>
      <scheme val="minor"/>
    </font>
    <font>
      <sz val="12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hair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thin">
        <color theme="9" tint="-0.499984740745262"/>
      </left>
      <right/>
      <top style="hair">
        <color auto="1"/>
      </top>
      <bottom style="hair">
        <color auto="1"/>
      </bottom>
      <diagonal/>
    </border>
    <border>
      <left/>
      <right style="thin">
        <color theme="9" tint="-0.499984740745262"/>
      </right>
      <top style="hair">
        <color auto="1"/>
      </top>
      <bottom style="hair">
        <color auto="1"/>
      </bottom>
      <diagonal/>
    </border>
    <border>
      <left style="thin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/>
      <right style="thin">
        <color theme="9" tint="-0.499984740745262"/>
      </right>
      <top style="hair">
        <color theme="9" tint="-0.499984740745262"/>
      </top>
      <bottom style="hair">
        <color auto="1"/>
      </bottom>
      <diagonal/>
    </border>
    <border>
      <left style="thin">
        <color theme="9" tint="-0.499984740745262"/>
      </left>
      <right/>
      <top style="hair">
        <color theme="9" tint="-0.499984740745262"/>
      </top>
      <bottom style="thin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hair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0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0"/>
      </top>
      <bottom style="thin">
        <color theme="9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8" tint="-0.499984740745262"/>
      </right>
      <top style="thin">
        <color theme="0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0"/>
      </top>
      <bottom/>
      <diagonal/>
    </border>
    <border>
      <left style="thin">
        <color theme="8" tint="-0.499984740745262"/>
      </left>
      <right/>
      <top style="hair">
        <color theme="8" tint="-0.499984740745262"/>
      </top>
      <bottom style="thin">
        <color theme="0"/>
      </bottom>
      <diagonal/>
    </border>
    <border>
      <left style="thin">
        <color theme="8" tint="-0.499984740745262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hair">
        <color auto="1"/>
      </bottom>
      <diagonal/>
    </border>
    <border>
      <left/>
      <right/>
      <top style="thin">
        <color rgb="FF002060"/>
      </top>
      <bottom style="hair">
        <color auto="1"/>
      </bottom>
      <diagonal/>
    </border>
    <border>
      <left style="hair">
        <color auto="1"/>
      </left>
      <right/>
      <top style="thin">
        <color rgb="FF002060"/>
      </top>
      <bottom style="hair">
        <color auto="1"/>
      </bottom>
      <diagonal/>
    </border>
    <border>
      <left/>
      <right style="thin">
        <color rgb="FF002060"/>
      </right>
      <top style="thin">
        <color rgb="FF002060"/>
      </top>
      <bottom style="hair">
        <color auto="1"/>
      </bottom>
      <diagonal/>
    </border>
    <border>
      <left style="thin">
        <color rgb="FF002060"/>
      </left>
      <right/>
      <top style="hair">
        <color auto="1"/>
      </top>
      <bottom/>
      <diagonal/>
    </border>
    <border>
      <left/>
      <right style="thin">
        <color rgb="FF002060"/>
      </right>
      <top style="hair">
        <color auto="1"/>
      </top>
      <bottom style="hair">
        <color auto="1"/>
      </bottom>
      <diagonal/>
    </border>
    <border>
      <left style="thin">
        <color rgb="FF002060"/>
      </left>
      <right/>
      <top/>
      <bottom style="hair">
        <color auto="1"/>
      </bottom>
      <diagonal/>
    </border>
    <border>
      <left/>
      <right style="thin">
        <color rgb="FF002060"/>
      </right>
      <top/>
      <bottom style="hair">
        <color auto="1"/>
      </bottom>
      <diagonal/>
    </border>
    <border>
      <left/>
      <right style="thin">
        <color rgb="FF002060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rgb="FF002060"/>
      </bottom>
      <diagonal/>
    </border>
    <border>
      <left/>
      <right style="thin">
        <color rgb="FF002060"/>
      </right>
      <top style="hair">
        <color auto="1"/>
      </top>
      <bottom style="thin">
        <color rgb="FF002060"/>
      </bottom>
      <diagonal/>
    </border>
    <border>
      <left style="hair">
        <color auto="1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hair">
        <color auto="1"/>
      </bottom>
      <diagonal/>
    </border>
    <border>
      <left/>
      <right style="thin">
        <color rgb="FF002060"/>
      </right>
      <top style="thin">
        <color auto="1"/>
      </top>
      <bottom style="hair">
        <color auto="1"/>
      </bottom>
      <diagonal/>
    </border>
    <border>
      <left style="thin">
        <color rgb="FF002060"/>
      </left>
      <right/>
      <top style="hair">
        <color auto="1"/>
      </top>
      <bottom style="thin">
        <color rgb="FF002060"/>
      </bottom>
      <diagonal/>
    </border>
    <border>
      <left/>
      <right/>
      <top style="hair">
        <color auto="1"/>
      </top>
      <bottom style="thin">
        <color rgb="FF002060"/>
      </bottom>
      <diagonal/>
    </border>
    <border>
      <left style="thin">
        <color rgb="FF002060"/>
      </left>
      <right/>
      <top style="hair">
        <color auto="1"/>
      </top>
      <bottom style="hair">
        <color auto="1"/>
      </bottom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hair">
        <color rgb="FF002060"/>
      </left>
      <right style="thin">
        <color theme="8" tint="-0.499984740745262"/>
      </right>
      <top/>
      <bottom style="hair">
        <color rgb="FF002060"/>
      </bottom>
      <diagonal/>
    </border>
    <border>
      <left style="hair">
        <color rgb="FF002060"/>
      </left>
      <right style="thin">
        <color theme="8" tint="-0.499984740745262"/>
      </right>
      <top style="hair">
        <color rgb="FF002060"/>
      </top>
      <bottom style="thin">
        <color theme="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</borders>
  <cellStyleXfs count="1">
    <xf numFmtId="0" fontId="0" fillId="0" borderId="0">
      <alignment vertical="center"/>
    </xf>
  </cellStyleXfs>
  <cellXfs count="379">
    <xf numFmtId="0" fontId="0" fillId="0" borderId="0" xfId="0">
      <alignment vertical="center"/>
    </xf>
    <xf numFmtId="0" fontId="11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center"/>
    </xf>
    <xf numFmtId="0" fontId="12" fillId="2" borderId="39" xfId="0" applyFont="1" applyFill="1" applyBorder="1" applyAlignment="1">
      <alignment vertical="center" wrapText="1"/>
    </xf>
    <xf numFmtId="0" fontId="8" fillId="0" borderId="41" xfId="0" applyNumberFormat="1" applyFont="1" applyFill="1" applyBorder="1" applyAlignment="1">
      <alignment vertical="center"/>
    </xf>
    <xf numFmtId="49" fontId="0" fillId="0" borderId="42" xfId="0" applyNumberFormat="1" applyBorder="1" applyAlignment="1">
      <alignment horizontal="left" vertical="center"/>
    </xf>
    <xf numFmtId="0" fontId="13" fillId="2" borderId="39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/>
    </xf>
    <xf numFmtId="9" fontId="8" fillId="0" borderId="41" xfId="0" applyNumberFormat="1" applyFont="1" applyFill="1" applyBorder="1" applyAlignment="1">
      <alignment horizontal="left" vertical="center"/>
    </xf>
    <xf numFmtId="0" fontId="8" fillId="0" borderId="43" xfId="0" applyNumberFormat="1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9" fontId="8" fillId="0" borderId="43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/>
    </xf>
    <xf numFmtId="0" fontId="7" fillId="2" borderId="47" xfId="0" applyNumberFormat="1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6" xfId="0" quotePrefix="1" applyFont="1" applyFill="1" applyBorder="1" applyAlignment="1">
      <alignment vertical="center"/>
    </xf>
    <xf numFmtId="0" fontId="8" fillId="0" borderId="31" xfId="0" quotePrefix="1" applyFont="1" applyFill="1" applyBorder="1" applyAlignment="1">
      <alignment vertical="center"/>
    </xf>
    <xf numFmtId="9" fontId="8" fillId="0" borderId="42" xfId="0" applyNumberFormat="1" applyFont="1" applyFill="1" applyBorder="1" applyAlignment="1">
      <alignment horizontal="left" vertical="center" wrapText="1"/>
    </xf>
    <xf numFmtId="0" fontId="8" fillId="0" borderId="42" xfId="0" applyNumberFormat="1" applyFont="1" applyFill="1" applyBorder="1" applyAlignment="1">
      <alignment vertical="center" wrapText="1" shrinkToFit="1"/>
    </xf>
    <xf numFmtId="0" fontId="6" fillId="0" borderId="42" xfId="0" applyNumberFormat="1" applyFont="1" applyFill="1" applyBorder="1" applyAlignment="1">
      <alignment vertical="center" wrapText="1"/>
    </xf>
    <xf numFmtId="9" fontId="8" fillId="0" borderId="44" xfId="0" applyNumberFormat="1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top"/>
    </xf>
    <xf numFmtId="0" fontId="34" fillId="0" borderId="0" xfId="0" applyFont="1" applyFill="1" applyAlignment="1">
      <alignment vertical="top"/>
    </xf>
    <xf numFmtId="0" fontId="34" fillId="0" borderId="0" xfId="0" applyFont="1" applyFill="1" applyAlignment="1">
      <alignment vertical="top" wrapText="1"/>
    </xf>
    <xf numFmtId="0" fontId="3" fillId="0" borderId="0" xfId="0" applyNumberFormat="1" applyFont="1" applyBorder="1" applyAlignment="1" applyProtection="1">
      <alignment horizontal="right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6" fillId="0" borderId="0" xfId="0" applyNumberFormat="1" applyFont="1" applyBorder="1" applyAlignment="1" applyProtection="1">
      <alignment horizontal="right" vertical="center"/>
      <protection hidden="1"/>
    </xf>
    <xf numFmtId="0" fontId="20" fillId="12" borderId="0" xfId="0" applyNumberFormat="1" applyFont="1" applyFill="1" applyBorder="1" applyAlignment="1" applyProtection="1">
      <alignment horizontal="left" vertical="center" wrapText="1" indent="1"/>
      <protection hidden="1"/>
    </xf>
    <xf numFmtId="181" fontId="20" fillId="12" borderId="0" xfId="0" applyNumberFormat="1" applyFont="1" applyFill="1" applyBorder="1" applyAlignment="1" applyProtection="1">
      <alignment horizontal="left" vertical="center" indent="1"/>
      <protection hidden="1"/>
    </xf>
    <xf numFmtId="179" fontId="20" fillId="12" borderId="0" xfId="0" applyNumberFormat="1" applyFont="1" applyFill="1" applyBorder="1" applyAlignment="1" applyProtection="1">
      <alignment horizontal="left" vertical="center" indent="1"/>
      <protection hidden="1"/>
    </xf>
    <xf numFmtId="178" fontId="21" fillId="12" borderId="0" xfId="0" applyNumberFormat="1" applyFont="1" applyFill="1" applyBorder="1" applyAlignment="1" applyProtection="1">
      <alignment vertical="center"/>
      <protection hidden="1"/>
    </xf>
    <xf numFmtId="0" fontId="24" fillId="12" borderId="0" xfId="0" applyNumberFormat="1" applyFont="1" applyFill="1" applyBorder="1" applyAlignment="1" applyProtection="1">
      <alignment vertical="center"/>
      <protection hidden="1"/>
    </xf>
    <xf numFmtId="178" fontId="10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6" fillId="0" borderId="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NumberFormat="1" applyFont="1" applyBorder="1" applyAlignment="1" applyProtection="1">
      <alignment horizontal="right" vertical="center"/>
      <protection hidden="1"/>
    </xf>
    <xf numFmtId="0" fontId="5" fillId="0" borderId="0" xfId="0" applyNumberFormat="1" applyFont="1" applyAlignment="1" applyProtection="1">
      <alignment vertical="center"/>
      <protection hidden="1"/>
    </xf>
    <xf numFmtId="0" fontId="6" fillId="0" borderId="0" xfId="0" applyNumberFormat="1" applyFont="1" applyFill="1" applyAlignment="1" applyProtection="1">
      <alignment vertical="center"/>
      <protection hidden="1"/>
    </xf>
    <xf numFmtId="0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6" fillId="13" borderId="75" xfId="0" applyNumberFormat="1" applyFont="1" applyFill="1" applyBorder="1" applyAlignment="1" applyProtection="1">
      <alignment horizontal="left" vertical="center" indent="1"/>
      <protection hidden="1"/>
    </xf>
    <xf numFmtId="0" fontId="6" fillId="13" borderId="76" xfId="0" applyNumberFormat="1" applyFont="1" applyFill="1" applyBorder="1" applyAlignment="1" applyProtection="1">
      <alignment vertical="center"/>
      <protection hidden="1"/>
    </xf>
    <xf numFmtId="178" fontId="22" fillId="13" borderId="76" xfId="0" applyNumberFormat="1" applyFont="1" applyFill="1" applyBorder="1" applyAlignment="1" applyProtection="1">
      <alignment vertical="center"/>
      <protection hidden="1"/>
    </xf>
    <xf numFmtId="0" fontId="2" fillId="13" borderId="77" xfId="0" applyNumberFormat="1" applyFont="1" applyFill="1" applyBorder="1" applyAlignment="1" applyProtection="1">
      <alignment vertical="center"/>
      <protection hidden="1"/>
    </xf>
    <xf numFmtId="0" fontId="6" fillId="3" borderId="86" xfId="0" applyNumberFormat="1" applyFont="1" applyFill="1" applyBorder="1" applyAlignment="1" applyProtection="1">
      <alignment horizontal="left" vertical="center" indent="1"/>
      <protection hidden="1"/>
    </xf>
    <xf numFmtId="180" fontId="2" fillId="3" borderId="87" xfId="0" applyNumberFormat="1" applyFont="1" applyFill="1" applyBorder="1" applyAlignment="1" applyProtection="1">
      <alignment vertical="center"/>
      <protection hidden="1"/>
    </xf>
    <xf numFmtId="176" fontId="9" fillId="3" borderId="87" xfId="0" applyNumberFormat="1" applyFont="1" applyFill="1" applyBorder="1" applyAlignment="1" applyProtection="1">
      <alignment vertical="center"/>
      <protection hidden="1"/>
    </xf>
    <xf numFmtId="178" fontId="2" fillId="3" borderId="88" xfId="0" applyNumberFormat="1" applyFont="1" applyFill="1" applyBorder="1" applyAlignment="1" applyProtection="1">
      <alignment vertical="center"/>
      <protection hidden="1"/>
    </xf>
    <xf numFmtId="0" fontId="9" fillId="3" borderId="89" xfId="0" applyNumberFormat="1" applyFont="1" applyFill="1" applyBorder="1" applyAlignment="1" applyProtection="1">
      <alignment vertical="center"/>
      <protection hidden="1"/>
    </xf>
    <xf numFmtId="0" fontId="6" fillId="0" borderId="90" xfId="0" applyNumberFormat="1" applyFont="1" applyFill="1" applyBorder="1" applyAlignment="1" applyProtection="1">
      <alignment horizontal="left" vertical="center" indent="1"/>
      <protection hidden="1"/>
    </xf>
    <xf numFmtId="180" fontId="2" fillId="0" borderId="11" xfId="0" applyNumberFormat="1" applyFont="1" applyFill="1" applyBorder="1" applyAlignment="1" applyProtection="1">
      <alignment vertical="center"/>
      <protection hidden="1"/>
    </xf>
    <xf numFmtId="176" fontId="9" fillId="0" borderId="11" xfId="0" applyNumberFormat="1" applyFont="1" applyFill="1" applyBorder="1" applyAlignment="1" applyProtection="1">
      <alignment vertical="center"/>
      <protection hidden="1"/>
    </xf>
    <xf numFmtId="178" fontId="2" fillId="0" borderId="6" xfId="0" applyNumberFormat="1" applyFont="1" applyFill="1" applyBorder="1" applyAlignment="1" applyProtection="1">
      <alignment vertical="center"/>
      <protection hidden="1"/>
    </xf>
    <xf numFmtId="0" fontId="9" fillId="0" borderId="91" xfId="0" applyNumberFormat="1" applyFont="1" applyFill="1" applyBorder="1" applyAlignment="1" applyProtection="1">
      <alignment vertical="center"/>
      <protection hidden="1"/>
    </xf>
    <xf numFmtId="0" fontId="29" fillId="0" borderId="81" xfId="0" applyNumberFormat="1" applyFont="1" applyFill="1" applyBorder="1" applyAlignment="1" applyProtection="1">
      <alignment horizontal="left" vertical="center" indent="1"/>
      <protection hidden="1"/>
    </xf>
    <xf numFmtId="180" fontId="2" fillId="0" borderId="0" xfId="0" applyNumberFormat="1" applyFont="1" applyFill="1" applyBorder="1" applyAlignment="1" applyProtection="1">
      <alignment vertical="center"/>
      <protection hidden="1"/>
    </xf>
    <xf numFmtId="176" fontId="9" fillId="0" borderId="0" xfId="0" applyNumberFormat="1" applyFont="1" applyFill="1" applyBorder="1" applyAlignment="1" applyProtection="1">
      <alignment vertical="center"/>
      <protection hidden="1"/>
    </xf>
    <xf numFmtId="178" fontId="2" fillId="0" borderId="0" xfId="0" applyNumberFormat="1" applyFont="1" applyFill="1" applyBorder="1" applyAlignment="1" applyProtection="1">
      <alignment vertical="center"/>
      <protection hidden="1"/>
    </xf>
    <xf numFmtId="0" fontId="9" fillId="0" borderId="82" xfId="0" applyNumberFormat="1" applyFont="1" applyFill="1" applyBorder="1" applyAlignment="1" applyProtection="1">
      <alignment vertical="center"/>
      <protection hidden="1"/>
    </xf>
    <xf numFmtId="0" fontId="6" fillId="6" borderId="81" xfId="0" applyNumberFormat="1" applyFont="1" applyFill="1" applyBorder="1" applyAlignment="1" applyProtection="1">
      <alignment horizontal="left" vertical="center" indent="2"/>
      <protection hidden="1"/>
    </xf>
    <xf numFmtId="180" fontId="2" fillId="6" borderId="0" xfId="0" applyNumberFormat="1" applyFont="1" applyFill="1" applyBorder="1" applyAlignment="1" applyProtection="1">
      <alignment vertical="center"/>
      <protection hidden="1"/>
    </xf>
    <xf numFmtId="176" fontId="9" fillId="6" borderId="0" xfId="0" applyNumberFormat="1" applyFont="1" applyFill="1" applyBorder="1" applyAlignment="1" applyProtection="1">
      <alignment vertical="center"/>
      <protection hidden="1"/>
    </xf>
    <xf numFmtId="178" fontId="2" fillId="6" borderId="0" xfId="0" applyNumberFormat="1" applyFont="1" applyFill="1" applyBorder="1" applyAlignment="1" applyProtection="1">
      <alignment vertical="center"/>
      <protection hidden="1"/>
    </xf>
    <xf numFmtId="0" fontId="9" fillId="6" borderId="82" xfId="0" applyNumberFormat="1" applyFont="1" applyFill="1" applyBorder="1" applyAlignment="1" applyProtection="1">
      <alignment vertical="center"/>
      <protection hidden="1"/>
    </xf>
    <xf numFmtId="0" fontId="6" fillId="6" borderId="92" xfId="0" applyNumberFormat="1" applyFont="1" applyFill="1" applyBorder="1" applyAlignment="1" applyProtection="1">
      <alignment horizontal="left" vertical="center" indent="2"/>
      <protection hidden="1"/>
    </xf>
    <xf numFmtId="180" fontId="2" fillId="6" borderId="24" xfId="0" applyNumberFormat="1" applyFont="1" applyFill="1" applyBorder="1" applyAlignment="1" applyProtection="1">
      <alignment vertical="center"/>
      <protection hidden="1"/>
    </xf>
    <xf numFmtId="176" fontId="9" fillId="6" borderId="24" xfId="0" applyNumberFormat="1" applyFont="1" applyFill="1" applyBorder="1" applyAlignment="1" applyProtection="1">
      <alignment vertical="center"/>
      <protection hidden="1"/>
    </xf>
    <xf numFmtId="178" fontId="2" fillId="6" borderId="24" xfId="0" applyNumberFormat="1" applyFont="1" applyFill="1" applyBorder="1" applyAlignment="1" applyProtection="1">
      <alignment vertical="center"/>
      <protection hidden="1"/>
    </xf>
    <xf numFmtId="0" fontId="9" fillId="6" borderId="9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locked="0" hidden="1"/>
    </xf>
    <xf numFmtId="0" fontId="29" fillId="0" borderId="90" xfId="0" applyNumberFormat="1" applyFont="1" applyFill="1" applyBorder="1" applyAlignment="1" applyProtection="1">
      <alignment horizontal="left" vertical="center" indent="2"/>
      <protection hidden="1"/>
    </xf>
    <xf numFmtId="180" fontId="18" fillId="0" borderId="11" xfId="0" applyNumberFormat="1" applyFont="1" applyFill="1" applyBorder="1" applyAlignment="1" applyProtection="1">
      <alignment vertical="center"/>
      <protection hidden="1"/>
    </xf>
    <xf numFmtId="176" fontId="17" fillId="0" borderId="11" xfId="0" applyNumberFormat="1" applyFont="1" applyFill="1" applyBorder="1" applyAlignment="1" applyProtection="1">
      <alignment vertical="center"/>
      <protection hidden="1"/>
    </xf>
    <xf numFmtId="178" fontId="18" fillId="0" borderId="11" xfId="0" applyNumberFormat="1" applyFont="1" applyFill="1" applyBorder="1" applyAlignment="1" applyProtection="1">
      <alignment vertical="center"/>
      <protection hidden="1"/>
    </xf>
    <xf numFmtId="0" fontId="17" fillId="0" borderId="94" xfId="0" applyNumberFormat="1" applyFont="1" applyFill="1" applyBorder="1" applyAlignment="1" applyProtection="1">
      <alignment vertical="center"/>
      <protection hidden="1"/>
    </xf>
    <xf numFmtId="0" fontId="6" fillId="0" borderId="0" xfId="0" applyNumberFormat="1" applyFont="1" applyFill="1" applyAlignment="1" applyProtection="1">
      <alignment horizontal="right" vertical="center"/>
      <protection hidden="1"/>
    </xf>
    <xf numFmtId="0" fontId="6" fillId="6" borderId="83" xfId="0" applyNumberFormat="1" applyFont="1" applyFill="1" applyBorder="1" applyAlignment="1" applyProtection="1">
      <alignment horizontal="left" vertical="center" indent="3"/>
      <protection hidden="1"/>
    </xf>
    <xf numFmtId="180" fontId="2" fillId="6" borderId="84" xfId="0" applyNumberFormat="1" applyFont="1" applyFill="1" applyBorder="1" applyAlignment="1" applyProtection="1">
      <alignment vertical="center"/>
      <protection hidden="1"/>
    </xf>
    <xf numFmtId="176" fontId="9" fillId="6" borderId="84" xfId="0" applyNumberFormat="1" applyFont="1" applyFill="1" applyBorder="1" applyAlignment="1" applyProtection="1">
      <alignment vertical="center"/>
      <protection hidden="1"/>
    </xf>
    <xf numFmtId="178" fontId="2" fillId="0" borderId="95" xfId="0" applyNumberFormat="1" applyFont="1" applyFill="1" applyBorder="1" applyAlignment="1" applyProtection="1">
      <alignment vertical="center"/>
      <protection hidden="1"/>
    </xf>
    <xf numFmtId="0" fontId="9" fillId="0" borderId="96" xfId="0" applyNumberFormat="1" applyFont="1" applyFill="1" applyBorder="1" applyAlignment="1" applyProtection="1">
      <alignment vertical="center"/>
      <protection hidden="1"/>
    </xf>
    <xf numFmtId="0" fontId="6" fillId="6" borderId="83" xfId="0" applyNumberFormat="1" applyFont="1" applyFill="1" applyBorder="1" applyAlignment="1" applyProtection="1">
      <alignment horizontal="left" vertical="center" indent="2"/>
      <protection hidden="1"/>
    </xf>
    <xf numFmtId="178" fontId="2" fillId="6" borderId="84" xfId="0" applyNumberFormat="1" applyFont="1" applyFill="1" applyBorder="1" applyAlignment="1" applyProtection="1">
      <alignment vertical="center"/>
      <protection hidden="1"/>
    </xf>
    <xf numFmtId="0" fontId="9" fillId="6" borderId="85" xfId="0" applyNumberFormat="1" applyFont="1" applyFill="1" applyBorder="1" applyAlignment="1" applyProtection="1">
      <alignment vertical="center"/>
      <protection hidden="1"/>
    </xf>
    <xf numFmtId="0" fontId="6" fillId="13" borderId="77" xfId="0" applyNumberFormat="1" applyFont="1" applyFill="1" applyBorder="1" applyAlignment="1" applyProtection="1">
      <alignment vertical="center"/>
      <protection hidden="1"/>
    </xf>
    <xf numFmtId="0" fontId="6" fillId="3" borderId="75" xfId="0" applyNumberFormat="1" applyFont="1" applyFill="1" applyBorder="1" applyAlignment="1" applyProtection="1">
      <alignment horizontal="left" vertical="center" wrapText="1" indent="1"/>
      <protection hidden="1"/>
    </xf>
    <xf numFmtId="178" fontId="2" fillId="6" borderId="97" xfId="0" applyNumberFormat="1" applyFont="1" applyFill="1" applyBorder="1" applyAlignment="1" applyProtection="1">
      <alignment horizontal="right" vertical="center"/>
      <protection locked="0" hidden="1"/>
    </xf>
    <xf numFmtId="0" fontId="9" fillId="6" borderId="76" xfId="0" applyNumberFormat="1" applyFont="1" applyFill="1" applyBorder="1" applyAlignment="1" applyProtection="1">
      <alignment horizontal="left" vertical="center" wrapText="1"/>
      <protection hidden="1"/>
    </xf>
    <xf numFmtId="178" fontId="2" fillId="3" borderId="97" xfId="0" applyNumberFormat="1" applyFont="1" applyFill="1" applyBorder="1" applyAlignment="1" applyProtection="1">
      <alignment vertical="center"/>
      <protection hidden="1"/>
    </xf>
    <xf numFmtId="0" fontId="9" fillId="3" borderId="77" xfId="0" applyNumberFormat="1" applyFont="1" applyFill="1" applyBorder="1" applyAlignment="1" applyProtection="1">
      <alignment vertical="center"/>
      <protection hidden="1"/>
    </xf>
    <xf numFmtId="0" fontId="6" fillId="3" borderId="78" xfId="0" applyNumberFormat="1" applyFont="1" applyFill="1" applyBorder="1" applyAlignment="1" applyProtection="1">
      <alignment horizontal="left" vertical="center" indent="1"/>
      <protection hidden="1"/>
    </xf>
    <xf numFmtId="180" fontId="2" fillId="3" borderId="79" xfId="0" applyNumberFormat="1" applyFont="1" applyFill="1" applyBorder="1" applyAlignment="1" applyProtection="1">
      <alignment vertical="center"/>
      <protection hidden="1"/>
    </xf>
    <xf numFmtId="176" fontId="9" fillId="3" borderId="79" xfId="0" applyNumberFormat="1" applyFont="1" applyFill="1" applyBorder="1" applyAlignment="1" applyProtection="1">
      <alignment vertical="center"/>
      <protection hidden="1"/>
    </xf>
    <xf numFmtId="0" fontId="2" fillId="0" borderId="81" xfId="0" applyNumberFormat="1" applyFont="1" applyFill="1" applyBorder="1" applyAlignment="1" applyProtection="1">
      <alignment horizontal="left" vertical="center" indent="1"/>
      <protection hidden="1"/>
    </xf>
    <xf numFmtId="0" fontId="2" fillId="0" borderId="90" xfId="0" applyNumberFormat="1" applyFont="1" applyFill="1" applyBorder="1" applyAlignment="1" applyProtection="1">
      <alignment horizontal="left" vertical="center" indent="1"/>
      <protection hidden="1"/>
    </xf>
    <xf numFmtId="0" fontId="6" fillId="6" borderId="98" xfId="0" applyNumberFormat="1" applyFont="1" applyFill="1" applyBorder="1" applyAlignment="1" applyProtection="1">
      <alignment horizontal="left" vertical="center" indent="2"/>
      <protection hidden="1"/>
    </xf>
    <xf numFmtId="0" fontId="6" fillId="3" borderId="99" xfId="0" applyNumberFormat="1" applyFont="1" applyFill="1" applyBorder="1" applyAlignment="1" applyProtection="1">
      <alignment horizontal="left" vertical="center" indent="1"/>
      <protection hidden="1"/>
    </xf>
    <xf numFmtId="180" fontId="2" fillId="3" borderId="7" xfId="0" applyNumberFormat="1" applyFont="1" applyFill="1" applyBorder="1" applyAlignment="1" applyProtection="1">
      <alignment vertical="center"/>
      <protection hidden="1"/>
    </xf>
    <xf numFmtId="176" fontId="9" fillId="3" borderId="7" xfId="0" applyNumberFormat="1" applyFont="1" applyFill="1" applyBorder="1" applyAlignment="1" applyProtection="1">
      <alignment vertical="center"/>
      <protection hidden="1"/>
    </xf>
    <xf numFmtId="178" fontId="2" fillId="3" borderId="5" xfId="0" applyNumberFormat="1" applyFont="1" applyFill="1" applyBorder="1" applyAlignment="1" applyProtection="1">
      <alignment vertical="center"/>
      <protection hidden="1"/>
    </xf>
    <xf numFmtId="0" fontId="9" fillId="3" borderId="100" xfId="0" applyNumberFormat="1" applyFont="1" applyFill="1" applyBorder="1" applyAlignment="1" applyProtection="1">
      <alignment vertical="center"/>
      <protection hidden="1"/>
    </xf>
    <xf numFmtId="0" fontId="6" fillId="3" borderId="81" xfId="0" applyNumberFormat="1" applyFont="1" applyFill="1" applyBorder="1" applyAlignment="1" applyProtection="1">
      <alignment horizontal="left" vertical="center" indent="1"/>
      <protection hidden="1"/>
    </xf>
    <xf numFmtId="180" fontId="2" fillId="3" borderId="0" xfId="0" applyNumberFormat="1" applyFont="1" applyFill="1" applyBorder="1" applyAlignment="1" applyProtection="1">
      <alignment vertical="center"/>
      <protection hidden="1"/>
    </xf>
    <xf numFmtId="176" fontId="9" fillId="3" borderId="0" xfId="0" applyNumberFormat="1" applyFont="1" applyFill="1" applyBorder="1" applyAlignment="1" applyProtection="1">
      <alignment vertical="center"/>
      <protection hidden="1"/>
    </xf>
    <xf numFmtId="178" fontId="2" fillId="3" borderId="0" xfId="0" applyNumberFormat="1" applyFont="1" applyFill="1" applyBorder="1" applyAlignment="1" applyProtection="1">
      <alignment vertical="center"/>
      <protection hidden="1"/>
    </xf>
    <xf numFmtId="0" fontId="9" fillId="3" borderId="82" xfId="0" applyNumberFormat="1" applyFont="1" applyFill="1" applyBorder="1" applyAlignment="1" applyProtection="1">
      <alignment vertical="center"/>
      <protection hidden="1"/>
    </xf>
    <xf numFmtId="0" fontId="3" fillId="6" borderId="101" xfId="0" applyNumberFormat="1" applyFont="1" applyFill="1" applyBorder="1" applyAlignment="1" applyProtection="1">
      <alignment horizontal="left" vertical="center" wrapText="1" indent="2"/>
      <protection hidden="1"/>
    </xf>
    <xf numFmtId="0" fontId="3" fillId="6" borderId="102" xfId="0" applyNumberFormat="1" applyFont="1" applyFill="1" applyBorder="1" applyAlignment="1" applyProtection="1">
      <alignment vertical="center"/>
      <protection hidden="1"/>
    </xf>
    <xf numFmtId="0" fontId="3" fillId="6" borderId="96" xfId="0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6" borderId="103" xfId="0" applyNumberFormat="1" applyFont="1" applyFill="1" applyBorder="1" applyAlignment="1" applyProtection="1">
      <alignment horizontal="left" vertical="center" indent="3"/>
      <protection hidden="1"/>
    </xf>
    <xf numFmtId="180" fontId="2" fillId="6" borderId="8" xfId="0" applyNumberFormat="1" applyFont="1" applyFill="1" applyBorder="1" applyAlignment="1" applyProtection="1">
      <alignment vertical="center"/>
      <protection hidden="1"/>
    </xf>
    <xf numFmtId="176" fontId="9" fillId="6" borderId="8" xfId="0" applyNumberFormat="1" applyFont="1" applyFill="1" applyBorder="1" applyAlignment="1" applyProtection="1">
      <alignment vertical="center"/>
      <protection hidden="1"/>
    </xf>
    <xf numFmtId="0" fontId="6" fillId="6" borderId="101" xfId="0" applyNumberFormat="1" applyFont="1" applyFill="1" applyBorder="1" applyAlignment="1" applyProtection="1">
      <alignment horizontal="left" vertical="center" indent="3"/>
      <protection hidden="1"/>
    </xf>
    <xf numFmtId="180" fontId="2" fillId="6" borderId="102" xfId="0" applyNumberFormat="1" applyFont="1" applyFill="1" applyBorder="1" applyAlignment="1" applyProtection="1">
      <alignment vertical="center"/>
      <protection hidden="1"/>
    </xf>
    <xf numFmtId="176" fontId="9" fillId="6" borderId="102" xfId="0" applyNumberFormat="1" applyFont="1" applyFill="1" applyBorder="1" applyAlignment="1" applyProtection="1">
      <alignment vertical="center"/>
      <protection hidden="1"/>
    </xf>
    <xf numFmtId="0" fontId="29" fillId="0" borderId="86" xfId="0" applyNumberFormat="1" applyFont="1" applyFill="1" applyBorder="1" applyAlignment="1" applyProtection="1">
      <alignment horizontal="left" vertical="center" indent="2"/>
      <protection hidden="1"/>
    </xf>
    <xf numFmtId="180" fontId="18" fillId="0" borderId="87" xfId="0" applyNumberFormat="1" applyFont="1" applyFill="1" applyBorder="1" applyAlignment="1" applyProtection="1">
      <alignment vertical="center"/>
      <protection hidden="1"/>
    </xf>
    <xf numFmtId="176" fontId="17" fillId="0" borderId="87" xfId="0" applyNumberFormat="1" applyFont="1" applyFill="1" applyBorder="1" applyAlignment="1" applyProtection="1">
      <alignment vertical="center"/>
      <protection hidden="1"/>
    </xf>
    <xf numFmtId="178" fontId="18" fillId="0" borderId="87" xfId="0" applyNumberFormat="1" applyFont="1" applyFill="1" applyBorder="1" applyAlignment="1" applyProtection="1">
      <alignment vertical="center"/>
      <protection hidden="1"/>
    </xf>
    <xf numFmtId="0" fontId="17" fillId="0" borderId="89" xfId="0" applyNumberFormat="1" applyFont="1" applyFill="1" applyBorder="1" applyAlignment="1" applyProtection="1">
      <alignment vertical="center"/>
      <protection hidden="1"/>
    </xf>
    <xf numFmtId="0" fontId="6" fillId="3" borderId="1" xfId="0" applyNumberFormat="1" applyFont="1" applyFill="1" applyBorder="1" applyAlignment="1" applyProtection="1">
      <alignment horizontal="left" vertical="center" indent="1"/>
      <protection hidden="1"/>
    </xf>
    <xf numFmtId="0" fontId="9" fillId="3" borderId="2" xfId="0" applyNumberFormat="1" applyFont="1" applyFill="1" applyBorder="1" applyAlignment="1" applyProtection="1">
      <alignment vertical="center"/>
      <protection hidden="1"/>
    </xf>
    <xf numFmtId="0" fontId="29" fillId="0" borderId="33" xfId="0" applyNumberFormat="1" applyFont="1" applyFill="1" applyBorder="1" applyAlignment="1" applyProtection="1">
      <alignment horizontal="left" vertical="center" indent="1"/>
      <protection hidden="1"/>
    </xf>
    <xf numFmtId="180" fontId="18" fillId="0" borderId="0" xfId="0" applyNumberFormat="1" applyFont="1" applyFill="1" applyBorder="1" applyAlignment="1" applyProtection="1">
      <alignment vertical="center"/>
      <protection hidden="1"/>
    </xf>
    <xf numFmtId="176" fontId="17" fillId="0" borderId="0" xfId="0" applyNumberFormat="1" applyFont="1" applyFill="1" applyBorder="1" applyAlignment="1" applyProtection="1">
      <alignment vertical="center"/>
      <protection hidden="1"/>
    </xf>
    <xf numFmtId="178" fontId="18" fillId="0" borderId="0" xfId="0" applyNumberFormat="1" applyFont="1" applyFill="1" applyBorder="1" applyAlignment="1" applyProtection="1">
      <alignment vertical="center"/>
      <protection hidden="1"/>
    </xf>
    <xf numFmtId="0" fontId="17" fillId="0" borderId="35" xfId="0" applyNumberFormat="1" applyFont="1" applyFill="1" applyBorder="1" applyAlignment="1" applyProtection="1">
      <alignment vertical="center"/>
      <protection hidden="1"/>
    </xf>
    <xf numFmtId="0" fontId="6" fillId="6" borderId="33" xfId="0" applyNumberFormat="1" applyFont="1" applyFill="1" applyBorder="1" applyAlignment="1" applyProtection="1">
      <alignment horizontal="left" vertical="center" indent="3"/>
      <protection hidden="1"/>
    </xf>
    <xf numFmtId="0" fontId="9" fillId="6" borderId="35" xfId="0" applyNumberFormat="1" applyFont="1" applyFill="1" applyBorder="1" applyAlignment="1" applyProtection="1">
      <alignment vertical="center"/>
      <protection hidden="1"/>
    </xf>
    <xf numFmtId="0" fontId="6" fillId="6" borderId="33" xfId="0" applyNumberFormat="1" applyFont="1" applyFill="1" applyBorder="1" applyAlignment="1" applyProtection="1">
      <alignment horizontal="left" vertical="center" indent="5"/>
      <protection hidden="1"/>
    </xf>
    <xf numFmtId="0" fontId="9" fillId="0" borderId="4" xfId="0" applyNumberFormat="1" applyFont="1" applyFill="1" applyBorder="1" applyAlignment="1" applyProtection="1">
      <alignment vertical="center"/>
      <protection hidden="1"/>
    </xf>
    <xf numFmtId="0" fontId="6" fillId="6" borderId="20" xfId="0" applyNumberFormat="1" applyFont="1" applyFill="1" applyBorder="1" applyAlignment="1" applyProtection="1">
      <alignment horizontal="left" vertical="center" indent="3"/>
      <protection hidden="1"/>
    </xf>
    <xf numFmtId="180" fontId="2" fillId="6" borderId="25" xfId="0" applyNumberFormat="1" applyFont="1" applyFill="1" applyBorder="1" applyAlignment="1" applyProtection="1">
      <alignment vertical="center"/>
      <protection hidden="1"/>
    </xf>
    <xf numFmtId="176" fontId="9" fillId="6" borderId="25" xfId="0" applyNumberFormat="1" applyFont="1" applyFill="1" applyBorder="1" applyAlignment="1" applyProtection="1">
      <alignment vertical="center"/>
      <protection hidden="1"/>
    </xf>
    <xf numFmtId="178" fontId="2" fillId="6" borderId="25" xfId="0" applyNumberFormat="1" applyFont="1" applyFill="1" applyBorder="1" applyAlignment="1" applyProtection="1">
      <alignment vertical="center"/>
      <protection hidden="1"/>
    </xf>
    <xf numFmtId="0" fontId="9" fillId="6" borderId="26" xfId="0" applyNumberFormat="1" applyFont="1" applyFill="1" applyBorder="1" applyAlignment="1" applyProtection="1">
      <alignment vertical="center"/>
      <protection hidden="1"/>
    </xf>
    <xf numFmtId="0" fontId="29" fillId="0" borderId="78" xfId="0" applyNumberFormat="1" applyFont="1" applyFill="1" applyBorder="1" applyAlignment="1" applyProtection="1">
      <alignment horizontal="left" vertical="center" indent="1"/>
      <protection hidden="1"/>
    </xf>
    <xf numFmtId="180" fontId="18" fillId="0" borderId="79" xfId="0" applyNumberFormat="1" applyFont="1" applyFill="1" applyBorder="1" applyAlignment="1" applyProtection="1">
      <alignment vertical="center"/>
      <protection hidden="1"/>
    </xf>
    <xf numFmtId="176" fontId="17" fillId="0" borderId="79" xfId="0" applyNumberFormat="1" applyFont="1" applyFill="1" applyBorder="1" applyAlignment="1" applyProtection="1">
      <alignment vertical="center"/>
      <protection hidden="1"/>
    </xf>
    <xf numFmtId="178" fontId="18" fillId="0" borderId="79" xfId="0" applyNumberFormat="1" applyFont="1" applyFill="1" applyBorder="1" applyAlignment="1" applyProtection="1">
      <alignment vertical="center"/>
      <protection hidden="1"/>
    </xf>
    <xf numFmtId="0" fontId="17" fillId="0" borderId="80" xfId="0" applyNumberFormat="1" applyFont="1" applyFill="1" applyBorder="1" applyAlignment="1" applyProtection="1">
      <alignment vertical="center"/>
      <protection hidden="1"/>
    </xf>
    <xf numFmtId="0" fontId="6" fillId="6" borderId="86" xfId="0" applyNumberFormat="1" applyFont="1" applyFill="1" applyBorder="1" applyAlignment="1" applyProtection="1">
      <alignment horizontal="left" vertical="center" indent="1"/>
      <protection hidden="1"/>
    </xf>
    <xf numFmtId="180" fontId="2" fillId="6" borderId="87" xfId="0" applyNumberFormat="1" applyFont="1" applyFill="1" applyBorder="1" applyAlignment="1" applyProtection="1">
      <alignment vertical="center"/>
      <protection hidden="1"/>
    </xf>
    <xf numFmtId="176" fontId="9" fillId="6" borderId="87" xfId="0" applyNumberFormat="1" applyFont="1" applyFill="1" applyBorder="1" applyAlignment="1" applyProtection="1">
      <alignment vertical="center"/>
      <protection hidden="1"/>
    </xf>
    <xf numFmtId="178" fontId="2" fillId="6" borderId="88" xfId="0" applyNumberFormat="1" applyFont="1" applyFill="1" applyBorder="1" applyAlignment="1" applyProtection="1">
      <alignment vertical="center"/>
      <protection hidden="1"/>
    </xf>
    <xf numFmtId="0" fontId="9" fillId="6" borderId="89" xfId="0" applyNumberFormat="1" applyFont="1" applyFill="1" applyBorder="1" applyAlignment="1" applyProtection="1">
      <alignment vertical="center"/>
      <protection hidden="1"/>
    </xf>
    <xf numFmtId="0" fontId="6" fillId="6" borderId="103" xfId="0" applyNumberFormat="1" applyFont="1" applyFill="1" applyBorder="1" applyAlignment="1" applyProtection="1">
      <alignment horizontal="left" vertical="center" indent="1"/>
      <protection hidden="1"/>
    </xf>
    <xf numFmtId="178" fontId="2" fillId="6" borderId="6" xfId="0" applyNumberFormat="1" applyFont="1" applyFill="1" applyBorder="1" applyAlignment="1" applyProtection="1">
      <alignment vertical="center"/>
      <protection hidden="1"/>
    </xf>
    <xf numFmtId="0" fontId="9" fillId="6" borderId="91" xfId="0" applyNumberFormat="1" applyFont="1" applyFill="1" applyBorder="1" applyAlignment="1" applyProtection="1">
      <alignment vertical="center"/>
      <protection hidden="1"/>
    </xf>
    <xf numFmtId="0" fontId="6" fillId="0" borderId="101" xfId="0" applyNumberFormat="1" applyFont="1" applyFill="1" applyBorder="1" applyAlignment="1" applyProtection="1">
      <alignment horizontal="left" vertical="center" indent="1"/>
      <protection hidden="1"/>
    </xf>
    <xf numFmtId="180" fontId="2" fillId="0" borderId="102" xfId="0" applyNumberFormat="1" applyFont="1" applyFill="1" applyBorder="1" applyAlignment="1" applyProtection="1">
      <alignment vertical="center"/>
      <protection hidden="1"/>
    </xf>
    <xf numFmtId="176" fontId="9" fillId="0" borderId="102" xfId="0" applyNumberFormat="1" applyFont="1" applyFill="1" applyBorder="1" applyAlignment="1" applyProtection="1">
      <alignment vertical="center"/>
      <protection hidden="1"/>
    </xf>
    <xf numFmtId="0" fontId="29" fillId="0" borderId="86" xfId="0" applyNumberFormat="1" applyFont="1" applyFill="1" applyBorder="1" applyAlignment="1" applyProtection="1">
      <alignment horizontal="left" vertical="center" indent="1"/>
      <protection hidden="1"/>
    </xf>
    <xf numFmtId="0" fontId="9" fillId="0" borderId="93" xfId="0" applyNumberFormat="1" applyFont="1" applyFill="1" applyBorder="1" applyAlignment="1" applyProtection="1">
      <alignment vertical="center"/>
      <protection hidden="1"/>
    </xf>
    <xf numFmtId="0" fontId="6" fillId="6" borderId="103" xfId="0" applyNumberFormat="1" applyFont="1" applyFill="1" applyBorder="1" applyAlignment="1" applyProtection="1">
      <alignment horizontal="left" vertical="center" indent="2"/>
      <protection hidden="1"/>
    </xf>
    <xf numFmtId="0" fontId="6" fillId="6" borderId="101" xfId="0" applyNumberFormat="1" applyFont="1" applyFill="1" applyBorder="1" applyAlignment="1" applyProtection="1">
      <alignment horizontal="left" vertical="center" indent="2"/>
      <protection hidden="1"/>
    </xf>
    <xf numFmtId="0" fontId="45" fillId="0" borderId="0" xfId="0" applyFont="1" applyBorder="1" applyAlignment="1" applyProtection="1">
      <alignment vertical="center"/>
      <protection hidden="1"/>
    </xf>
    <xf numFmtId="0" fontId="20" fillId="9" borderId="0" xfId="0" applyNumberFormat="1" applyFont="1" applyFill="1" applyBorder="1" applyAlignment="1" applyProtection="1">
      <alignment horizontal="left" vertical="center" wrapText="1" indent="1"/>
      <protection hidden="1"/>
    </xf>
    <xf numFmtId="181" fontId="20" fillId="9" borderId="0" xfId="0" applyNumberFormat="1" applyFont="1" applyFill="1" applyBorder="1" applyAlignment="1" applyProtection="1">
      <alignment horizontal="left" vertical="center" indent="1"/>
      <protection hidden="1"/>
    </xf>
    <xf numFmtId="179" fontId="20" fillId="9" borderId="0" xfId="0" applyNumberFormat="1" applyFont="1" applyFill="1" applyBorder="1" applyAlignment="1" applyProtection="1">
      <alignment horizontal="left" vertical="center" indent="1"/>
      <protection hidden="1"/>
    </xf>
    <xf numFmtId="178" fontId="21" fillId="9" borderId="0" xfId="0" applyNumberFormat="1" applyFont="1" applyFill="1" applyBorder="1" applyAlignment="1" applyProtection="1">
      <alignment vertical="center"/>
      <protection hidden="1"/>
    </xf>
    <xf numFmtId="0" fontId="24" fillId="9" borderId="0" xfId="0" applyNumberFormat="1" applyFont="1" applyFill="1" applyBorder="1" applyAlignment="1" applyProtection="1">
      <alignment vertical="center"/>
      <protection hidden="1"/>
    </xf>
    <xf numFmtId="0" fontId="22" fillId="0" borderId="0" xfId="0" applyNumberFormat="1" applyFont="1" applyAlignment="1" applyProtection="1">
      <alignment vertical="center"/>
      <protection hidden="1"/>
    </xf>
    <xf numFmtId="0" fontId="23" fillId="0" borderId="0" xfId="0" applyNumberFormat="1" applyFont="1" applyFill="1" applyAlignment="1" applyProtection="1">
      <alignment vertical="center"/>
      <protection hidden="1"/>
    </xf>
    <xf numFmtId="0" fontId="23" fillId="0" borderId="0" xfId="0" applyNumberFormat="1" applyFont="1" applyFill="1" applyAlignment="1" applyProtection="1">
      <alignment horizontal="center" vertical="center"/>
      <protection hidden="1"/>
    </xf>
    <xf numFmtId="0" fontId="16" fillId="5" borderId="48" xfId="0" applyNumberFormat="1" applyFont="1" applyFill="1" applyBorder="1" applyAlignment="1" applyProtection="1">
      <alignment horizontal="left" vertical="center" indent="1"/>
      <protection hidden="1"/>
    </xf>
    <xf numFmtId="0" fontId="6" fillId="5" borderId="49" xfId="0" applyNumberFormat="1" applyFont="1" applyFill="1" applyBorder="1" applyAlignment="1" applyProtection="1">
      <alignment vertical="center"/>
      <protection hidden="1"/>
    </xf>
    <xf numFmtId="178" fontId="22" fillId="5" borderId="49" xfId="0" applyNumberFormat="1" applyFont="1" applyFill="1" applyBorder="1" applyAlignment="1" applyProtection="1">
      <alignment vertical="center"/>
      <protection hidden="1"/>
    </xf>
    <xf numFmtId="0" fontId="2" fillId="5" borderId="50" xfId="0" applyNumberFormat="1" applyFont="1" applyFill="1" applyBorder="1" applyAlignment="1" applyProtection="1">
      <alignment vertical="center"/>
      <protection hidden="1"/>
    </xf>
    <xf numFmtId="0" fontId="6" fillId="6" borderId="1" xfId="0" applyNumberFormat="1" applyFont="1" applyFill="1" applyBorder="1" applyAlignment="1" applyProtection="1">
      <alignment vertical="center"/>
      <protection hidden="1"/>
    </xf>
    <xf numFmtId="180" fontId="2" fillId="6" borderId="5" xfId="0" applyNumberFormat="1" applyFont="1" applyFill="1" applyBorder="1" applyAlignment="1" applyProtection="1">
      <alignment vertical="center"/>
      <protection locked="0" hidden="1"/>
    </xf>
    <xf numFmtId="176" fontId="9" fillId="6" borderId="7" xfId="0" applyNumberFormat="1" applyFont="1" applyFill="1" applyBorder="1" applyAlignment="1" applyProtection="1">
      <alignment vertical="center"/>
      <protection hidden="1"/>
    </xf>
    <xf numFmtId="178" fontId="2" fillId="5" borderId="5" xfId="0" applyNumberFormat="1" applyFont="1" applyFill="1" applyBorder="1" applyAlignment="1" applyProtection="1">
      <alignment vertical="center"/>
      <protection hidden="1"/>
    </xf>
    <xf numFmtId="0" fontId="9" fillId="5" borderId="2" xfId="0" applyNumberFormat="1" applyFont="1" applyFill="1" applyBorder="1" applyAlignment="1" applyProtection="1">
      <alignment vertical="center"/>
      <protection hidden="1"/>
    </xf>
    <xf numFmtId="0" fontId="6" fillId="6" borderId="3" xfId="0" applyNumberFormat="1" applyFont="1" applyFill="1" applyBorder="1" applyAlignment="1" applyProtection="1">
      <alignment horizontal="left" vertical="center"/>
      <protection hidden="1"/>
    </xf>
    <xf numFmtId="181" fontId="2" fillId="6" borderId="6" xfId="0" applyNumberFormat="1" applyFont="1" applyFill="1" applyBorder="1" applyAlignment="1" applyProtection="1">
      <alignment vertical="center"/>
      <protection locked="0" hidden="1"/>
    </xf>
    <xf numFmtId="177" fontId="9" fillId="6" borderId="8" xfId="0" applyNumberFormat="1" applyFont="1" applyFill="1" applyBorder="1" applyAlignment="1" applyProtection="1">
      <alignment vertical="center"/>
      <protection hidden="1"/>
    </xf>
    <xf numFmtId="178" fontId="2" fillId="5" borderId="6" xfId="0" applyNumberFormat="1" applyFont="1" applyFill="1" applyBorder="1" applyAlignment="1" applyProtection="1">
      <alignment vertical="center"/>
      <protection hidden="1"/>
    </xf>
    <xf numFmtId="0" fontId="9" fillId="5" borderId="4" xfId="0" applyNumberFormat="1" applyFont="1" applyFill="1" applyBorder="1" applyAlignment="1" applyProtection="1">
      <alignment vertical="center"/>
      <protection hidden="1"/>
    </xf>
    <xf numFmtId="0" fontId="6" fillId="6" borderId="9" xfId="0" applyFont="1" applyFill="1" applyBorder="1" applyAlignment="1" applyProtection="1">
      <alignment vertical="center"/>
      <protection hidden="1"/>
    </xf>
    <xf numFmtId="181" fontId="2" fillId="0" borderId="11" xfId="0" applyNumberFormat="1" applyFont="1" applyFill="1" applyBorder="1" applyAlignment="1" applyProtection="1">
      <alignment vertical="center"/>
      <protection hidden="1"/>
    </xf>
    <xf numFmtId="177" fontId="9" fillId="0" borderId="21" xfId="0" applyNumberFormat="1" applyFont="1" applyFill="1" applyBorder="1" applyAlignment="1" applyProtection="1">
      <alignment vertical="center"/>
      <protection hidden="1"/>
    </xf>
    <xf numFmtId="178" fontId="2" fillId="5" borderId="12" xfId="0" applyNumberFormat="1" applyFont="1" applyFill="1" applyBorder="1" applyAlignment="1" applyProtection="1">
      <alignment vertical="center"/>
      <protection hidden="1"/>
    </xf>
    <xf numFmtId="0" fontId="9" fillId="5" borderId="10" xfId="0" applyNumberFormat="1" applyFont="1" applyFill="1" applyBorder="1" applyAlignment="1" applyProtection="1">
      <alignment vertical="center"/>
      <protection hidden="1"/>
    </xf>
    <xf numFmtId="0" fontId="6" fillId="6" borderId="33" xfId="0" applyFont="1" applyFill="1" applyBorder="1" applyAlignment="1" applyProtection="1">
      <alignment horizontal="left" vertical="center" indent="1"/>
      <protection hidden="1"/>
    </xf>
    <xf numFmtId="180" fontId="2" fillId="6" borderId="52" xfId="0" applyNumberFormat="1" applyFont="1" applyFill="1" applyBorder="1" applyAlignment="1" applyProtection="1">
      <alignment vertical="center"/>
      <protection locked="0" hidden="1"/>
    </xf>
    <xf numFmtId="179" fontId="9" fillId="6" borderId="54" xfId="0" applyNumberFormat="1" applyFont="1" applyFill="1" applyBorder="1" applyAlignment="1" applyProtection="1">
      <alignment vertical="center"/>
      <protection hidden="1"/>
    </xf>
    <xf numFmtId="178" fontId="2" fillId="0" borderId="11" xfId="0" applyNumberFormat="1" applyFont="1" applyFill="1" applyBorder="1" applyAlignment="1" applyProtection="1">
      <alignment vertical="center"/>
      <protection hidden="1"/>
    </xf>
    <xf numFmtId="0" fontId="9" fillId="0" borderId="10" xfId="0" applyNumberFormat="1" applyFont="1" applyFill="1" applyBorder="1" applyAlignment="1" applyProtection="1">
      <alignment vertical="center"/>
      <protection hidden="1"/>
    </xf>
    <xf numFmtId="178" fontId="6" fillId="0" borderId="0" xfId="0" applyNumberFormat="1" applyFont="1" applyFill="1" applyBorder="1" applyAlignment="1" applyProtection="1">
      <alignment vertical="center"/>
      <protection hidden="1"/>
    </xf>
    <xf numFmtId="0" fontId="28" fillId="0" borderId="33" xfId="0" applyFont="1" applyBorder="1" applyAlignment="1" applyProtection="1">
      <alignment horizontal="left" vertical="center" indent="2"/>
      <protection hidden="1"/>
    </xf>
    <xf numFmtId="180" fontId="6" fillId="6" borderId="53" xfId="0" applyNumberFormat="1" applyFont="1" applyFill="1" applyBorder="1" applyAlignment="1" applyProtection="1">
      <alignment vertical="top"/>
      <protection locked="0" hidden="1"/>
    </xf>
    <xf numFmtId="179" fontId="38" fillId="6" borderId="55" xfId="0" applyNumberFormat="1" applyFont="1" applyFill="1" applyBorder="1" applyAlignment="1" applyProtection="1">
      <alignment horizontal="center" vertical="top"/>
      <protection hidden="1"/>
    </xf>
    <xf numFmtId="0" fontId="6" fillId="0" borderId="35" xfId="0" applyNumberFormat="1" applyFont="1" applyFill="1" applyBorder="1" applyAlignment="1" applyProtection="1">
      <alignment vertical="center"/>
      <protection hidden="1"/>
    </xf>
    <xf numFmtId="0" fontId="6" fillId="6" borderId="33" xfId="0" applyFont="1" applyFill="1" applyBorder="1" applyAlignment="1" applyProtection="1">
      <alignment horizontal="left" vertical="center" indent="3"/>
      <protection hidden="1"/>
    </xf>
    <xf numFmtId="180" fontId="6" fillId="0" borderId="34" xfId="0" applyNumberFormat="1" applyFont="1" applyFill="1" applyBorder="1" applyAlignment="1" applyProtection="1">
      <alignment vertical="center"/>
      <protection hidden="1"/>
    </xf>
    <xf numFmtId="179" fontId="6" fillId="0" borderId="0" xfId="0" applyNumberFormat="1" applyFont="1" applyFill="1" applyBorder="1" applyAlignment="1" applyProtection="1">
      <alignment vertical="center"/>
      <protection hidden="1"/>
    </xf>
    <xf numFmtId="178" fontId="2" fillId="0" borderId="34" xfId="0" applyNumberFormat="1" applyFont="1" applyFill="1" applyBorder="1" applyAlignment="1" applyProtection="1">
      <alignment vertical="center"/>
      <protection hidden="1"/>
    </xf>
    <xf numFmtId="0" fontId="9" fillId="0" borderId="35" xfId="0" applyNumberFormat="1" applyFont="1" applyFill="1" applyBorder="1" applyAlignment="1" applyProtection="1">
      <alignment vertical="center"/>
      <protection hidden="1"/>
    </xf>
    <xf numFmtId="181" fontId="2" fillId="6" borderId="12" xfId="0" applyNumberFormat="1" applyFont="1" applyFill="1" applyBorder="1" applyAlignment="1" applyProtection="1">
      <alignment vertical="center"/>
      <protection locked="0" hidden="1"/>
    </xf>
    <xf numFmtId="179" fontId="9" fillId="6" borderId="11" xfId="0" applyNumberFormat="1" applyFont="1" applyFill="1" applyBorder="1" applyAlignment="1" applyProtection="1">
      <alignment vertical="center"/>
      <protection hidden="1"/>
    </xf>
    <xf numFmtId="0" fontId="25" fillId="0" borderId="20" xfId="0" applyNumberFormat="1" applyFont="1" applyBorder="1" applyAlignment="1" applyProtection="1">
      <alignment horizontal="left" vertical="center" indent="1"/>
      <protection hidden="1"/>
    </xf>
    <xf numFmtId="0" fontId="6" fillId="0" borderId="27" xfId="0" applyNumberFormat="1" applyFont="1" applyBorder="1" applyAlignment="1" applyProtection="1">
      <alignment vertical="center"/>
      <protection hidden="1"/>
    </xf>
    <xf numFmtId="0" fontId="6" fillId="0" borderId="25" xfId="0" applyNumberFormat="1" applyFont="1" applyBorder="1" applyAlignment="1" applyProtection="1">
      <alignment vertical="center"/>
      <protection hidden="1"/>
    </xf>
    <xf numFmtId="0" fontId="6" fillId="0" borderId="27" xfId="0" applyNumberFormat="1" applyFont="1" applyFill="1" applyBorder="1" applyAlignment="1" applyProtection="1">
      <alignment vertical="center"/>
      <protection hidden="1"/>
    </xf>
    <xf numFmtId="0" fontId="6" fillId="0" borderId="26" xfId="0" applyNumberFormat="1" applyFont="1" applyFill="1" applyBorder="1" applyAlignment="1" applyProtection="1">
      <alignment vertical="center"/>
      <protection hidden="1"/>
    </xf>
    <xf numFmtId="0" fontId="6" fillId="5" borderId="50" xfId="0" applyNumberFormat="1" applyFont="1" applyFill="1" applyBorder="1" applyAlignment="1" applyProtection="1">
      <alignment vertical="center"/>
      <protection hidden="1"/>
    </xf>
    <xf numFmtId="0" fontId="6" fillId="6" borderId="14" xfId="0" applyNumberFormat="1" applyFont="1" applyFill="1" applyBorder="1" applyAlignment="1" applyProtection="1">
      <alignment vertical="center" shrinkToFit="1"/>
      <protection hidden="1"/>
    </xf>
    <xf numFmtId="180" fontId="2" fillId="6" borderId="38" xfId="0" applyNumberFormat="1" applyFont="1" applyFill="1" applyBorder="1" applyAlignment="1" applyProtection="1">
      <alignment vertical="center"/>
      <protection locked="0" hidden="1"/>
    </xf>
    <xf numFmtId="176" fontId="9" fillId="6" borderId="16" xfId="0" applyNumberFormat="1" applyFont="1" applyFill="1" applyBorder="1" applyAlignment="1" applyProtection="1">
      <alignment vertical="center"/>
      <protection hidden="1"/>
    </xf>
    <xf numFmtId="178" fontId="2" fillId="5" borderId="23" xfId="0" applyNumberFormat="1" applyFont="1" applyFill="1" applyBorder="1" applyAlignment="1" applyProtection="1">
      <alignment vertical="center"/>
      <protection hidden="1"/>
    </xf>
    <xf numFmtId="0" fontId="9" fillId="5" borderId="18" xfId="0" applyNumberFormat="1" applyFont="1" applyFill="1" applyBorder="1" applyAlignment="1" applyProtection="1">
      <alignment vertical="center"/>
      <protection hidden="1"/>
    </xf>
    <xf numFmtId="0" fontId="25" fillId="0" borderId="15" xfId="0" applyNumberFormat="1" applyFont="1" applyBorder="1" applyAlignment="1" applyProtection="1">
      <alignment horizontal="left" vertical="center" indent="1"/>
      <protection hidden="1"/>
    </xf>
    <xf numFmtId="180" fontId="6" fillId="0" borderId="37" xfId="0" applyNumberFormat="1" applyFont="1" applyFill="1" applyBorder="1" applyAlignment="1" applyProtection="1">
      <alignment horizontal="center" vertical="center"/>
      <protection hidden="1"/>
    </xf>
    <xf numFmtId="176" fontId="6" fillId="0" borderId="17" xfId="0" applyNumberFormat="1" applyFont="1" applyFill="1" applyBorder="1" applyAlignment="1" applyProtection="1">
      <alignment vertical="center"/>
      <protection hidden="1"/>
    </xf>
    <xf numFmtId="178" fontId="6" fillId="0" borderId="24" xfId="0" applyNumberFormat="1" applyFont="1" applyFill="1" applyBorder="1" applyAlignment="1" applyProtection="1">
      <alignment vertical="center"/>
      <protection hidden="1"/>
    </xf>
    <xf numFmtId="0" fontId="6" fillId="0" borderId="19" xfId="0" applyNumberFormat="1" applyFont="1" applyFill="1" applyBorder="1" applyAlignment="1" applyProtection="1">
      <alignment vertical="center"/>
      <protection hidden="1"/>
    </xf>
    <xf numFmtId="0" fontId="6" fillId="6" borderId="9" xfId="0" applyNumberFormat="1" applyFont="1" applyFill="1" applyBorder="1" applyAlignment="1" applyProtection="1">
      <alignment horizontal="left" vertical="center"/>
      <protection hidden="1"/>
    </xf>
    <xf numFmtId="177" fontId="9" fillId="6" borderId="21" xfId="0" applyNumberFormat="1" applyFont="1" applyFill="1" applyBorder="1" applyAlignment="1" applyProtection="1">
      <alignment vertical="center"/>
      <protection hidden="1"/>
    </xf>
    <xf numFmtId="178" fontId="2" fillId="5" borderId="11" xfId="0" applyNumberFormat="1" applyFont="1" applyFill="1" applyBorder="1" applyAlignment="1" applyProtection="1">
      <alignment vertical="center"/>
      <protection hidden="1"/>
    </xf>
    <xf numFmtId="0" fontId="6" fillId="0" borderId="27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178" fontId="31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NumberFormat="1" applyFont="1" applyBorder="1" applyAlignment="1" applyProtection="1">
      <alignment vertical="center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NumberFormat="1" applyFont="1" applyBorder="1" applyAlignment="1" applyProtection="1">
      <alignment vertical="center"/>
      <protection hidden="1"/>
    </xf>
    <xf numFmtId="0" fontId="28" fillId="0" borderId="13" xfId="0" applyFont="1" applyBorder="1" applyAlignment="1" applyProtection="1">
      <alignment horizontal="left" vertical="center" indent="1"/>
      <protection hidden="1"/>
    </xf>
    <xf numFmtId="180" fontId="6" fillId="0" borderId="9" xfId="0" applyNumberFormat="1" applyFont="1" applyFill="1" applyBorder="1" applyAlignment="1" applyProtection="1">
      <alignment vertical="center"/>
      <protection hidden="1"/>
    </xf>
    <xf numFmtId="179" fontId="6" fillId="0" borderId="11" xfId="0" applyNumberFormat="1" applyFont="1" applyFill="1" applyBorder="1" applyAlignment="1" applyProtection="1">
      <alignment vertical="center"/>
      <protection hidden="1"/>
    </xf>
    <xf numFmtId="178" fontId="6" fillId="0" borderId="12" xfId="0" applyNumberFormat="1" applyFont="1" applyFill="1" applyBorder="1" applyAlignment="1" applyProtection="1">
      <alignment vertical="center"/>
      <protection hidden="1"/>
    </xf>
    <xf numFmtId="0" fontId="6" fillId="0" borderId="10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6" fillId="6" borderId="13" xfId="0" applyFont="1" applyFill="1" applyBorder="1" applyAlignment="1" applyProtection="1">
      <alignment horizontal="left" vertical="center" indent="2"/>
      <protection hidden="1"/>
    </xf>
    <xf numFmtId="178" fontId="2" fillId="0" borderId="12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locked="0" hidden="1"/>
    </xf>
    <xf numFmtId="0" fontId="32" fillId="0" borderId="0" xfId="0" applyFont="1" applyFill="1" applyBorder="1" applyAlignment="1" applyProtection="1">
      <alignment horizontal="center" vertical="center"/>
      <protection locked="0" hidden="1"/>
    </xf>
    <xf numFmtId="0" fontId="6" fillId="6" borderId="13" xfId="0" applyFont="1" applyFill="1" applyBorder="1" applyAlignment="1" applyProtection="1">
      <alignment horizontal="left" vertical="center" wrapText="1" indent="2"/>
      <protection hidden="1"/>
    </xf>
    <xf numFmtId="0" fontId="6" fillId="6" borderId="28" xfId="0" applyFont="1" applyFill="1" applyBorder="1" applyAlignment="1" applyProtection="1">
      <alignment horizontal="left" vertical="center" wrapText="1" indent="2"/>
      <protection hidden="1"/>
    </xf>
    <xf numFmtId="180" fontId="6" fillId="0" borderId="29" xfId="0" applyNumberFormat="1" applyFont="1" applyFill="1" applyBorder="1" applyAlignment="1" applyProtection="1">
      <alignment vertical="center"/>
      <protection hidden="1"/>
    </xf>
    <xf numFmtId="179" fontId="6" fillId="0" borderId="30" xfId="0" applyNumberFormat="1" applyFont="1" applyFill="1" applyBorder="1" applyAlignment="1" applyProtection="1">
      <alignment vertical="center"/>
      <protection hidden="1"/>
    </xf>
    <xf numFmtId="178" fontId="2" fillId="0" borderId="31" xfId="0" applyNumberFormat="1" applyFont="1" applyFill="1" applyBorder="1" applyAlignment="1" applyProtection="1">
      <alignment vertical="center"/>
      <protection hidden="1"/>
    </xf>
    <xf numFmtId="0" fontId="9" fillId="0" borderId="32" xfId="0" applyNumberFormat="1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Fill="1" applyBorder="1" applyAlignment="1" applyProtection="1">
      <alignment horizontal="left" vertical="center" wrapText="1" indent="1"/>
      <protection hidden="1"/>
    </xf>
    <xf numFmtId="181" fontId="16" fillId="0" borderId="7" xfId="0" applyNumberFormat="1" applyFont="1" applyFill="1" applyBorder="1" applyAlignment="1" applyProtection="1">
      <alignment horizontal="left" vertical="center" indent="1"/>
      <protection hidden="1"/>
    </xf>
    <xf numFmtId="179" fontId="16" fillId="0" borderId="7" xfId="0" applyNumberFormat="1" applyFont="1" applyFill="1" applyBorder="1" applyAlignment="1" applyProtection="1">
      <alignment horizontal="left" vertical="center" indent="1"/>
      <protection hidden="1"/>
    </xf>
    <xf numFmtId="0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3" xfId="0" applyFont="1" applyBorder="1" applyAlignment="1" applyProtection="1">
      <alignment horizontal="left" vertical="center" indent="1"/>
      <protection hidden="1"/>
    </xf>
    <xf numFmtId="180" fontId="6" fillId="0" borderId="8" xfId="0" applyNumberFormat="1" applyFont="1" applyFill="1" applyBorder="1" applyAlignment="1" applyProtection="1">
      <alignment vertical="center"/>
      <protection hidden="1"/>
    </xf>
    <xf numFmtId="179" fontId="6" fillId="0" borderId="8" xfId="0" applyNumberFormat="1" applyFont="1" applyFill="1" applyBorder="1" applyAlignment="1" applyProtection="1">
      <alignment vertical="center"/>
      <protection hidden="1"/>
    </xf>
    <xf numFmtId="178" fontId="6" fillId="0" borderId="8" xfId="0" applyNumberFormat="1" applyFont="1" applyFill="1" applyBorder="1" applyAlignment="1" applyProtection="1">
      <alignment vertical="center"/>
      <protection hidden="1"/>
    </xf>
    <xf numFmtId="0" fontId="6" fillId="0" borderId="4" xfId="0" applyNumberFormat="1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left" vertical="center" indent="2"/>
      <protection hidden="1"/>
    </xf>
    <xf numFmtId="180" fontId="6" fillId="6" borderId="8" xfId="0" applyNumberFormat="1" applyFont="1" applyFill="1" applyBorder="1" applyAlignment="1" applyProtection="1">
      <alignment vertical="center"/>
      <protection hidden="1"/>
    </xf>
    <xf numFmtId="179" fontId="6" fillId="6" borderId="8" xfId="0" applyNumberFormat="1" applyFont="1" applyFill="1" applyBorder="1" applyAlignment="1" applyProtection="1">
      <alignment vertical="center"/>
      <protection hidden="1"/>
    </xf>
    <xf numFmtId="178" fontId="2" fillId="6" borderId="8" xfId="0" applyNumberFormat="1" applyFont="1" applyFill="1" applyBorder="1" applyAlignment="1" applyProtection="1">
      <alignment vertical="center"/>
      <protection hidden="1"/>
    </xf>
    <xf numFmtId="0" fontId="9" fillId="6" borderId="4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30" fillId="0" borderId="0" xfId="0" applyNumberFormat="1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horizontal="left" vertical="center" wrapText="1" indent="2"/>
      <protection hidden="1"/>
    </xf>
    <xf numFmtId="0" fontId="6" fillId="6" borderId="29" xfId="0" applyFont="1" applyFill="1" applyBorder="1" applyAlignment="1" applyProtection="1">
      <alignment horizontal="left" vertical="center" wrapText="1" indent="2"/>
      <protection hidden="1"/>
    </xf>
    <xf numFmtId="180" fontId="6" fillId="6" borderId="30" xfId="0" applyNumberFormat="1" applyFont="1" applyFill="1" applyBorder="1" applyAlignment="1" applyProtection="1">
      <alignment vertical="center"/>
      <protection hidden="1"/>
    </xf>
    <xf numFmtId="179" fontId="6" fillId="6" borderId="30" xfId="0" applyNumberFormat="1" applyFont="1" applyFill="1" applyBorder="1" applyAlignment="1" applyProtection="1">
      <alignment vertical="center"/>
      <protection hidden="1"/>
    </xf>
    <xf numFmtId="178" fontId="2" fillId="6" borderId="30" xfId="0" applyNumberFormat="1" applyFont="1" applyFill="1" applyBorder="1" applyAlignment="1" applyProtection="1">
      <alignment vertical="center"/>
      <protection hidden="1"/>
    </xf>
    <xf numFmtId="0" fontId="9" fillId="6" borderId="32" xfId="0" applyNumberFormat="1" applyFont="1" applyFill="1" applyBorder="1" applyAlignment="1" applyProtection="1">
      <alignment vertical="center"/>
      <protection hidden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hidden="1"/>
    </xf>
    <xf numFmtId="0" fontId="8" fillId="0" borderId="7" xfId="0" applyNumberFormat="1" applyFont="1" applyFill="1" applyBorder="1" applyAlignment="1" applyProtection="1">
      <alignment vertical="center"/>
      <protection hidden="1"/>
    </xf>
    <xf numFmtId="0" fontId="6" fillId="6" borderId="29" xfId="0" applyNumberFormat="1" applyFont="1" applyFill="1" applyBorder="1" applyAlignment="1" applyProtection="1">
      <alignment horizontal="left" vertical="center" indent="1"/>
      <protection hidden="1"/>
    </xf>
    <xf numFmtId="181" fontId="2" fillId="6" borderId="31" xfId="0" applyNumberFormat="1" applyFont="1" applyFill="1" applyBorder="1" applyAlignment="1" applyProtection="1">
      <alignment vertical="center"/>
      <protection locked="0" hidden="1"/>
    </xf>
    <xf numFmtId="176" fontId="9" fillId="6" borderId="45" xfId="0" applyNumberFormat="1" applyFont="1" applyFill="1" applyBorder="1" applyAlignment="1" applyProtection="1">
      <alignment vertical="center"/>
      <protection hidden="1"/>
    </xf>
    <xf numFmtId="178" fontId="2" fillId="0" borderId="30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29" fillId="0" borderId="1" xfId="0" applyFont="1" applyBorder="1" applyAlignment="1" applyProtection="1">
      <alignment horizontal="left" vertical="center" indent="1"/>
      <protection hidden="1"/>
    </xf>
    <xf numFmtId="180" fontId="6" fillId="0" borderId="7" xfId="0" applyNumberFormat="1" applyFont="1" applyFill="1" applyBorder="1" applyAlignment="1" applyProtection="1">
      <alignment vertical="center"/>
      <protection hidden="1"/>
    </xf>
    <xf numFmtId="179" fontId="6" fillId="0" borderId="7" xfId="0" applyNumberFormat="1" applyFont="1" applyFill="1" applyBorder="1" applyAlignment="1" applyProtection="1">
      <alignment vertical="center"/>
      <protection hidden="1"/>
    </xf>
    <xf numFmtId="178" fontId="6" fillId="0" borderId="7" xfId="0" applyNumberFormat="1" applyFont="1" applyFill="1" applyBorder="1" applyAlignment="1" applyProtection="1">
      <alignment vertical="center"/>
      <protection hidden="1"/>
    </xf>
    <xf numFmtId="0" fontId="6" fillId="0" borderId="2" xfId="0" applyNumberFormat="1" applyFont="1" applyFill="1" applyBorder="1" applyAlignment="1" applyProtection="1">
      <alignment vertical="center"/>
      <protection hidden="1"/>
    </xf>
    <xf numFmtId="179" fontId="6" fillId="6" borderId="36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locked="0" hidden="1"/>
    </xf>
    <xf numFmtId="179" fontId="6" fillId="6" borderId="45" xfId="0" applyNumberFormat="1" applyFont="1" applyFill="1" applyBorder="1" applyAlignment="1" applyProtection="1">
      <alignment vertical="center"/>
      <protection hidden="1"/>
    </xf>
    <xf numFmtId="0" fontId="29" fillId="0" borderId="3" xfId="0" applyFont="1" applyBorder="1" applyAlignment="1" applyProtection="1">
      <alignment horizontal="left" vertical="center" inden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locked="0"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40" fillId="4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39" fillId="0" borderId="0" xfId="0" applyFont="1" applyBorder="1" applyAlignment="1" applyProtection="1">
      <alignment horizontal="right"/>
      <protection hidden="1"/>
    </xf>
    <xf numFmtId="0" fontId="18" fillId="0" borderId="0" xfId="0" applyFont="1" applyBorder="1" applyAlignment="1" applyProtection="1">
      <alignment horizontal="left" wrapText="1"/>
      <protection hidden="1"/>
    </xf>
    <xf numFmtId="0" fontId="44" fillId="0" borderId="0" xfId="0" applyFont="1" applyBorder="1" applyAlignment="1" applyProtection="1">
      <alignment horizontal="right" vertical="center"/>
      <protection hidden="1"/>
    </xf>
    <xf numFmtId="0" fontId="44" fillId="0" borderId="0" xfId="0" applyFont="1" applyBorder="1" applyProtection="1">
      <alignment vertical="center"/>
      <protection hidden="1"/>
    </xf>
    <xf numFmtId="0" fontId="18" fillId="0" borderId="0" xfId="0" applyFont="1" applyBorder="1" applyAlignment="1" applyProtection="1">
      <protection hidden="1"/>
    </xf>
    <xf numFmtId="0" fontId="18" fillId="0" borderId="0" xfId="0" applyFont="1" applyBorder="1" applyProtection="1">
      <alignment vertical="center"/>
      <protection hidden="1"/>
    </xf>
    <xf numFmtId="0" fontId="24" fillId="9" borderId="56" xfId="0" applyFont="1" applyFill="1" applyBorder="1" applyAlignment="1" applyProtection="1">
      <alignment horizontal="left" vertical="center" indent="1"/>
      <protection hidden="1"/>
    </xf>
    <xf numFmtId="182" fontId="24" fillId="9" borderId="57" xfId="0" applyNumberFormat="1" applyFont="1" applyFill="1" applyBorder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 wrapText="1"/>
      <protection hidden="1"/>
    </xf>
    <xf numFmtId="0" fontId="35" fillId="10" borderId="69" xfId="0" applyFont="1" applyFill="1" applyBorder="1" applyAlignment="1" applyProtection="1">
      <alignment horizontal="left" vertical="center" indent="1"/>
      <protection hidden="1"/>
    </xf>
    <xf numFmtId="0" fontId="36" fillId="10" borderId="104" xfId="0" applyFont="1" applyFill="1" applyBorder="1" applyAlignment="1" applyProtection="1">
      <alignment horizontal="left" vertical="center" indent="1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33" fillId="10" borderId="58" xfId="0" applyFont="1" applyFill="1" applyBorder="1" applyAlignment="1" applyProtection="1">
      <alignment horizontal="left" vertical="center" indent="1"/>
      <protection hidden="1"/>
    </xf>
    <xf numFmtId="182" fontId="35" fillId="10" borderId="59" xfId="0" applyNumberFormat="1" applyFont="1" applyFill="1" applyBorder="1" applyProtection="1">
      <alignment vertical="center"/>
      <protection hidden="1"/>
    </xf>
    <xf numFmtId="0" fontId="43" fillId="0" borderId="71" xfId="0" applyFont="1" applyFill="1" applyBorder="1" applyAlignment="1" applyProtection="1">
      <alignment horizontal="left" vertical="center" indent="1"/>
      <protection hidden="1"/>
    </xf>
    <xf numFmtId="182" fontId="37" fillId="0" borderId="105" xfId="0" applyNumberFormat="1" applyFont="1" applyFill="1" applyBorder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top"/>
      <protection hidden="1"/>
    </xf>
    <xf numFmtId="0" fontId="35" fillId="0" borderId="60" xfId="0" applyFont="1" applyFill="1" applyBorder="1" applyAlignment="1" applyProtection="1">
      <alignment horizontal="left" vertical="center" indent="1"/>
      <protection hidden="1"/>
    </xf>
    <xf numFmtId="182" fontId="37" fillId="5" borderId="61" xfId="0" applyNumberFormat="1" applyFont="1" applyFill="1" applyBorder="1" applyProtection="1">
      <alignment vertical="center"/>
      <protection hidden="1"/>
    </xf>
    <xf numFmtId="0" fontId="43" fillId="0" borderId="72" xfId="0" applyFont="1" applyFill="1" applyBorder="1" applyAlignment="1" applyProtection="1">
      <alignment horizontal="left" vertical="center" indent="1"/>
      <protection hidden="1"/>
    </xf>
    <xf numFmtId="182" fontId="37" fillId="0" borderId="106" xfId="0" applyNumberFormat="1" applyFont="1" applyFill="1" applyBorder="1" applyProtection="1">
      <alignment vertical="center"/>
      <protection hidden="1"/>
    </xf>
    <xf numFmtId="0" fontId="24" fillId="8" borderId="71" xfId="0" applyFont="1" applyFill="1" applyBorder="1" applyAlignment="1" applyProtection="1">
      <alignment horizontal="left" vertical="center" indent="1"/>
      <protection hidden="1"/>
    </xf>
    <xf numFmtId="182" fontId="24" fillId="8" borderId="51" xfId="0" applyNumberFormat="1" applyFont="1" applyFill="1" applyBorder="1" applyProtection="1">
      <alignment vertical="center"/>
      <protection hidden="1"/>
    </xf>
    <xf numFmtId="0" fontId="24" fillId="8" borderId="73" xfId="0" applyFont="1" applyFill="1" applyBorder="1" applyAlignment="1" applyProtection="1">
      <alignment horizontal="left" vertical="center" indent="1"/>
      <protection hidden="1"/>
    </xf>
    <xf numFmtId="0" fontId="24" fillId="8" borderId="74" xfId="0" applyFont="1" applyFill="1" applyBorder="1" applyAlignment="1" applyProtection="1">
      <alignment horizontal="left" vertical="center" indent="1"/>
      <protection hidden="1"/>
    </xf>
    <xf numFmtId="182" fontId="24" fillId="8" borderId="70" xfId="0" applyNumberFormat="1" applyFont="1" applyFill="1" applyBorder="1" applyProtection="1">
      <alignment vertical="center"/>
      <protection hidden="1"/>
    </xf>
    <xf numFmtId="0" fontId="34" fillId="10" borderId="58" xfId="0" applyFont="1" applyFill="1" applyBorder="1" applyAlignment="1" applyProtection="1">
      <alignment horizontal="left" vertical="center" indent="1"/>
      <protection hidden="1"/>
    </xf>
    <xf numFmtId="182" fontId="35" fillId="10" borderId="62" xfId="0" applyNumberFormat="1" applyFont="1" applyFill="1" applyBorder="1" applyProtection="1">
      <alignment vertical="center"/>
      <protection hidden="1"/>
    </xf>
    <xf numFmtId="0" fontId="35" fillId="0" borderId="63" xfId="0" applyFont="1" applyFill="1" applyBorder="1" applyAlignment="1" applyProtection="1">
      <alignment horizontal="left" vertical="center" indent="1"/>
      <protection hidden="1"/>
    </xf>
    <xf numFmtId="182" fontId="37" fillId="5" borderId="64" xfId="0" applyNumberFormat="1" applyFont="1" applyFill="1" applyBorder="1" applyProtection="1">
      <alignment vertical="center"/>
      <protection hidden="1"/>
    </xf>
    <xf numFmtId="0" fontId="24" fillId="9" borderId="65" xfId="0" applyFont="1" applyFill="1" applyBorder="1" applyAlignment="1" applyProtection="1">
      <alignment horizontal="left" vertical="center" indent="1"/>
      <protection hidden="1"/>
    </xf>
    <xf numFmtId="182" fontId="24" fillId="9" borderId="66" xfId="0" applyNumberFormat="1" applyFont="1" applyFill="1" applyBorder="1" applyProtection="1">
      <alignment vertical="center"/>
      <protection hidden="1"/>
    </xf>
    <xf numFmtId="0" fontId="24" fillId="9" borderId="67" xfId="0" applyFont="1" applyFill="1" applyBorder="1" applyAlignment="1" applyProtection="1">
      <alignment horizontal="left" vertical="center" indent="1"/>
      <protection hidden="1"/>
    </xf>
    <xf numFmtId="182" fontId="24" fillId="9" borderId="68" xfId="0" applyNumberFormat="1" applyFont="1" applyFill="1" applyBorder="1" applyProtection="1">
      <alignment vertical="center"/>
      <protection hidden="1"/>
    </xf>
    <xf numFmtId="0" fontId="0" fillId="0" borderId="115" xfId="0" applyBorder="1" applyProtection="1">
      <alignment vertical="center"/>
      <protection hidden="1"/>
    </xf>
    <xf numFmtId="0" fontId="0" fillId="0" borderId="116" xfId="0" applyBorder="1" applyProtection="1">
      <alignment vertical="center"/>
      <protection hidden="1"/>
    </xf>
    <xf numFmtId="0" fontId="0" fillId="0" borderId="119" xfId="0" applyBorder="1" applyProtection="1">
      <alignment vertical="center"/>
      <protection hidden="1"/>
    </xf>
    <xf numFmtId="0" fontId="0" fillId="0" borderId="120" xfId="0" applyBorder="1" applyProtection="1">
      <alignment vertical="center"/>
      <protection hidden="1"/>
    </xf>
    <xf numFmtId="0" fontId="0" fillId="0" borderId="107" xfId="0" applyBorder="1" applyProtection="1">
      <alignment vertical="center"/>
      <protection hidden="1"/>
    </xf>
    <xf numFmtId="0" fontId="0" fillId="0" borderId="108" xfId="0" applyBorder="1" applyProtection="1">
      <alignment vertical="center"/>
      <protection hidden="1"/>
    </xf>
    <xf numFmtId="0" fontId="0" fillId="0" borderId="117" xfId="0" applyBorder="1" applyProtection="1">
      <alignment vertical="center"/>
      <protection hidden="1"/>
    </xf>
    <xf numFmtId="0" fontId="0" fillId="0" borderId="118" xfId="0" applyBorder="1" applyProtection="1">
      <alignment vertical="center"/>
      <protection hidden="1"/>
    </xf>
    <xf numFmtId="0" fontId="0" fillId="0" borderId="109" xfId="0" applyBorder="1" applyProtection="1">
      <alignment vertical="center"/>
      <protection hidden="1"/>
    </xf>
    <xf numFmtId="0" fontId="0" fillId="0" borderId="110" xfId="0" applyBorder="1" applyProtection="1">
      <alignment vertical="center"/>
      <protection hidden="1"/>
    </xf>
    <xf numFmtId="0" fontId="46" fillId="0" borderId="0" xfId="0" applyFont="1" applyBorder="1" applyProtection="1">
      <alignment vertical="center"/>
      <protection hidden="1"/>
    </xf>
    <xf numFmtId="0" fontId="47" fillId="4" borderId="0" xfId="0" applyFont="1" applyFill="1" applyBorder="1" applyAlignment="1" applyProtection="1">
      <alignment horizontal="left" vertical="center"/>
      <protection hidden="1"/>
    </xf>
    <xf numFmtId="0" fontId="48" fillId="0" borderId="0" xfId="0" applyFont="1" applyBorder="1" applyAlignment="1" applyProtection="1">
      <alignment horizontal="left" vertical="center"/>
      <protection hidden="1"/>
    </xf>
    <xf numFmtId="0" fontId="48" fillId="0" borderId="0" xfId="0" applyFont="1" applyBorder="1" applyAlignment="1" applyProtection="1">
      <alignment vertical="center" wrapText="1"/>
      <protection hidden="1"/>
    </xf>
    <xf numFmtId="182" fontId="48" fillId="0" borderId="0" xfId="0" applyNumberFormat="1" applyFont="1" applyBorder="1" applyProtection="1">
      <alignment vertical="center"/>
      <protection hidden="1"/>
    </xf>
    <xf numFmtId="0" fontId="49" fillId="9" borderId="0" xfId="0" applyFont="1" applyFill="1" applyBorder="1" applyAlignment="1" applyProtection="1">
      <alignment horizontal="left" vertical="center" indent="1"/>
      <protection hidden="1"/>
    </xf>
    <xf numFmtId="182" fontId="49" fillId="9" borderId="0" xfId="0" applyNumberFormat="1" applyFont="1" applyFill="1" applyBorder="1" applyAlignment="1" applyProtection="1">
      <alignment horizontal="left" vertical="center"/>
      <protection hidden="1"/>
    </xf>
    <xf numFmtId="0" fontId="48" fillId="10" borderId="0" xfId="0" applyFont="1" applyFill="1" applyBorder="1" applyAlignment="1" applyProtection="1">
      <alignment horizontal="left" vertical="center" indent="1"/>
      <protection hidden="1"/>
    </xf>
    <xf numFmtId="182" fontId="48" fillId="10" borderId="0" xfId="0" applyNumberFormat="1" applyFont="1" applyFill="1" applyBorder="1" applyAlignment="1" applyProtection="1">
      <alignment horizontal="left" vertical="center"/>
      <protection hidden="1"/>
    </xf>
    <xf numFmtId="0" fontId="48" fillId="11" borderId="0" xfId="0" applyFont="1" applyFill="1" applyBorder="1" applyAlignment="1" applyProtection="1">
      <alignment horizontal="left" vertical="center" indent="2"/>
      <protection hidden="1"/>
    </xf>
    <xf numFmtId="182" fontId="48" fillId="11" borderId="0" xfId="0" applyNumberFormat="1" applyFont="1" applyFill="1" applyBorder="1" applyAlignment="1" applyProtection="1">
      <alignment horizontal="left" vertical="center"/>
      <protection hidden="1"/>
    </xf>
    <xf numFmtId="0" fontId="48" fillId="0" borderId="0" xfId="0" applyFont="1" applyFill="1" applyBorder="1" applyAlignment="1" applyProtection="1">
      <alignment horizontal="left" vertical="center" indent="1"/>
      <protection hidden="1"/>
    </xf>
    <xf numFmtId="182" fontId="48" fillId="0" borderId="0" xfId="0" applyNumberFormat="1" applyFont="1" applyFill="1" applyBorder="1" applyAlignment="1" applyProtection="1">
      <alignment horizontal="left" vertical="center"/>
      <protection hidden="1"/>
    </xf>
    <xf numFmtId="0" fontId="49" fillId="8" borderId="0" xfId="0" applyFont="1" applyFill="1" applyBorder="1" applyAlignment="1" applyProtection="1">
      <alignment horizontal="left" vertical="center" indent="1"/>
      <protection hidden="1"/>
    </xf>
    <xf numFmtId="182" fontId="49" fillId="8" borderId="0" xfId="0" applyNumberFormat="1" applyFont="1" applyFill="1" applyBorder="1" applyAlignment="1" applyProtection="1">
      <alignment horizontal="left" vertical="center"/>
      <protection hidden="1"/>
    </xf>
    <xf numFmtId="0" fontId="48" fillId="0" borderId="0" xfId="0" applyFont="1" applyFill="1" applyBorder="1" applyAlignment="1" applyProtection="1">
      <alignment horizontal="left" vertical="center" indent="2"/>
      <protection hidden="1"/>
    </xf>
    <xf numFmtId="0" fontId="6" fillId="6" borderId="9" xfId="0" applyFont="1" applyFill="1" applyBorder="1" applyAlignment="1" applyProtection="1">
      <alignment vertical="center" wrapText="1"/>
      <protection hidden="1"/>
    </xf>
    <xf numFmtId="0" fontId="41" fillId="5" borderId="113" xfId="0" applyFont="1" applyFill="1" applyBorder="1" applyAlignment="1" applyProtection="1">
      <alignment horizontal="center" vertical="center"/>
      <protection hidden="1"/>
    </xf>
    <xf numFmtId="0" fontId="42" fillId="5" borderId="114" xfId="0" applyFont="1" applyFill="1" applyBorder="1" applyAlignment="1" applyProtection="1">
      <alignment horizontal="center" vertical="center"/>
      <protection hidden="1"/>
    </xf>
    <xf numFmtId="0" fontId="41" fillId="7" borderId="111" xfId="0" applyFont="1" applyFill="1" applyBorder="1" applyAlignment="1" applyProtection="1">
      <alignment horizontal="center" vertical="center"/>
      <protection hidden="1"/>
    </xf>
    <xf numFmtId="0" fontId="42" fillId="7" borderId="112" xfId="0" applyFont="1" applyFill="1" applyBorder="1" applyAlignment="1" applyProtection="1">
      <alignment horizontal="center" vertical="center"/>
      <protection hidden="1"/>
    </xf>
    <xf numFmtId="0" fontId="40" fillId="4" borderId="0" xfId="0" applyFont="1" applyFill="1" applyBorder="1" applyAlignment="1" applyProtection="1">
      <alignment horizontal="center" vertical="center"/>
      <protection hidden="1"/>
    </xf>
    <xf numFmtId="0" fontId="6" fillId="6" borderId="3" xfId="0" applyFont="1" applyFill="1" applyBorder="1" applyAlignment="1" applyProtection="1">
      <alignment horizontal="left" vertical="center" wrapText="1" indent="2"/>
      <protection hidden="1"/>
    </xf>
    <xf numFmtId="0" fontId="6" fillId="6" borderId="8" xfId="0" applyFont="1" applyFill="1" applyBorder="1" applyAlignment="1" applyProtection="1">
      <alignment horizontal="left" vertical="center" wrapText="1" indent="2"/>
      <protection hidden="1"/>
    </xf>
    <xf numFmtId="0" fontId="50" fillId="14" borderId="0" xfId="0" applyFont="1" applyFill="1" applyAlignment="1" applyProtection="1">
      <alignment horizontal="center" vertical="center" shrinkToFit="1"/>
      <protection locked="0" hidden="1"/>
    </xf>
    <xf numFmtId="0" fontId="29" fillId="0" borderId="90" xfId="0" applyNumberFormat="1" applyFont="1" applyBorder="1" applyAlignment="1" applyProtection="1">
      <alignment horizontal="left" vertical="center" wrapText="1" indent="1"/>
      <protection hidden="1"/>
    </xf>
    <xf numFmtId="0" fontId="29" fillId="0" borderId="11" xfId="0" applyNumberFormat="1" applyFont="1" applyBorder="1" applyAlignment="1" applyProtection="1">
      <alignment horizontal="left" vertical="center" wrapText="1" indent="1"/>
      <protection hidden="1"/>
    </xf>
    <xf numFmtId="0" fontId="29" fillId="0" borderId="94" xfId="0" applyNumberFormat="1" applyFont="1" applyBorder="1" applyAlignment="1" applyProtection="1">
      <alignment horizontal="left" vertical="center" wrapText="1" inden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472C4"/>
      <color rgb="FFFFFF99"/>
      <color rgb="FFFF9999"/>
      <color rgb="FFF2F7FC"/>
      <color rgb="FFFF5757"/>
      <color rgb="FFFFCCCC"/>
      <color rgb="FFFF7D7D"/>
      <color rgb="FFFFFFCC"/>
      <color rgb="FF008080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38146744705892632"/>
          <c:y val="0.23796606769414988"/>
          <c:w val="0.27314072769419012"/>
          <c:h val="0.63331885100385432"/>
        </c:manualLayout>
      </c:layout>
      <c:radarChart>
        <c:radarStyle val="marker"/>
        <c:ser>
          <c:idx val="0"/>
          <c:order val="0"/>
          <c:spPr>
            <a:ln w="12700" cap="rnd" cmpd="sng" algn="ctr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/>
            </c:spPr>
          </c:marker>
          <c:cat>
            <c:strRef>
              <c:f>★評価一覧!$G$34:$G$38</c:f>
              <c:strCache>
                <c:ptCount val="5"/>
                <c:pt idx="0">
                  <c:v>⑤年間地域移行申請数
及び退院患者数</c:v>
                </c:pt>
                <c:pt idx="1">
                  <c:v>⑥1年以上
入院患者の
減少数と
割合の変化</c:v>
                </c:pt>
                <c:pt idx="2">
                  <c:v>Ⅳ．地域連携会議
運営</c:v>
                </c:pt>
                <c:pt idx="3">
                  <c:v>Ⅴ．ピアサポーター
活動</c:v>
                </c:pt>
                <c:pt idx="4">
                  <c:v>Ⅵ．市町村体制</c:v>
                </c:pt>
              </c:strCache>
            </c:strRef>
          </c:cat>
          <c:val>
            <c:numRef>
              <c:f>★評価一覧!$H$34:$H$38</c:f>
              <c:numCache>
                <c:formatCode>0_ "点";[Red]\-0_ "点"</c:formatCode>
                <c:ptCount val="5"/>
                <c:pt idx="0">
                  <c:v>10</c:v>
                </c:pt>
                <c:pt idx="1">
                  <c:v>10</c:v>
                </c:pt>
                <c:pt idx="2" formatCode="General">
                  <c:v>10</c:v>
                </c:pt>
                <c:pt idx="3" formatCode="General">
                  <c:v>10</c:v>
                </c:pt>
                <c:pt idx="4" formatCode="General">
                  <c:v>10</c:v>
                </c:pt>
              </c:numCache>
            </c:numRef>
          </c:val>
        </c:ser>
        <c:axId val="80931456"/>
        <c:axId val="82395520"/>
      </c:radarChart>
      <c:catAx>
        <c:axId val="809314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82395520"/>
        <c:crosses val="autoZero"/>
        <c:auto val="1"/>
        <c:lblAlgn val="ctr"/>
        <c:lblOffset val="100"/>
      </c:catAx>
      <c:valAx>
        <c:axId val="82395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点&quot;;[Red]\-0_ &quot;点&quot;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8093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36865274584755153"/>
          <c:y val="0.24742931776126262"/>
          <c:w val="0.193068056963353"/>
          <c:h val="0.57892142450291739"/>
        </c:manualLayout>
      </c:layout>
      <c:radarChart>
        <c:radarStyle val="marker"/>
        <c:ser>
          <c:idx val="0"/>
          <c:order val="0"/>
          <c:spPr>
            <a:ln w="12700" cap="rnd" cmpd="sng" algn="ctr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</c:marker>
          <c:cat>
            <c:strRef>
              <c:f>★評価一覧!$D$34:$D$41</c:f>
              <c:strCache>
                <c:ptCount val="8"/>
                <c:pt idx="0">
                  <c:v>①平均在院日数</c:v>
                </c:pt>
                <c:pt idx="1">
                  <c:v>②1年以上
入院患者割合</c:v>
                </c:pt>
                <c:pt idx="2">
                  <c:v>③医療保護入院
推定入院期間</c:v>
                </c:pt>
                <c:pt idx="3">
                  <c:v>④新規定期
病状報告数</c:v>
                </c:pt>
                <c:pt idx="4">
                  <c:v>⑤年間地域移行申請数
及び退院患者数</c:v>
                </c:pt>
                <c:pt idx="5">
                  <c:v>⑥1年以上
入院患者の
減少数と
割合の変化</c:v>
                </c:pt>
                <c:pt idx="6">
                  <c:v>Ⅱ．退院支援
委員会</c:v>
                </c:pt>
                <c:pt idx="7">
                  <c:v>Ⅲ．入院患者退院
意欲喚起</c:v>
                </c:pt>
              </c:strCache>
            </c:strRef>
          </c:cat>
          <c:val>
            <c:numRef>
              <c:f>★評価一覧!$E$34:$E$41</c:f>
              <c:numCache>
                <c:formatCode>General</c:formatCode>
                <c:ptCount val="8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</c:numCache>
            </c:numRef>
          </c:val>
        </c:ser>
        <c:axId val="82419072"/>
        <c:axId val="82424960"/>
      </c:radarChart>
      <c:catAx>
        <c:axId val="8241907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Vrinda" panose="020B0502040204020203" pitchFamily="34" charset="0"/>
              </a:defRPr>
            </a:pPr>
            <a:endParaRPr lang="ja-JP"/>
          </a:p>
        </c:txPr>
        <c:crossAx val="82424960"/>
        <c:crosses val="autoZero"/>
        <c:auto val="1"/>
        <c:lblAlgn val="ctr"/>
        <c:lblOffset val="100"/>
      </c:catAx>
      <c:valAx>
        <c:axId val="82424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&quot;点&quot;;[Red]\-0_ &quot;点&quot;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8241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fmlaLink="$H$11" lockText="1" noThreeD="1"/>
</file>

<file path=xl/ctrlProps/ctrlProp10.xml><?xml version="1.0" encoding="utf-8"?>
<formControlPr xmlns="http://schemas.microsoft.com/office/spreadsheetml/2009/9/main" objectType="CheckBox" checked="Checked" fmlaLink="$H$48" lockText="1" noThreeD="1"/>
</file>

<file path=xl/ctrlProps/ctrlProp11.xml><?xml version="1.0" encoding="utf-8"?>
<formControlPr xmlns="http://schemas.microsoft.com/office/spreadsheetml/2009/9/main" objectType="CheckBox" checked="Checked" fmlaLink="$H$49" lockText="1" noThreeD="1"/>
</file>

<file path=xl/ctrlProps/ctrlProp12.xml><?xml version="1.0" encoding="utf-8"?>
<formControlPr xmlns="http://schemas.microsoft.com/office/spreadsheetml/2009/9/main" objectType="CheckBox" fmlaLink="$H$50" lockText="1" noThreeD="1"/>
</file>

<file path=xl/ctrlProps/ctrlProp13.xml><?xml version="1.0" encoding="utf-8"?>
<formControlPr xmlns="http://schemas.microsoft.com/office/spreadsheetml/2009/9/main" objectType="Radio" checked="Checked" firstButton="1" fmlaLink="$H$57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H$64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checked="Checked" fmlaLink="$H$28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$H$1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CheckBox" checked="Checked" fmlaLink="$H$13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fmlaLink="$H$26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firstButton="1" fmlaLink="$H$29" lockText="1" noThreeD="1"/>
</file>

<file path=xl/ctrlProps/ctrlProp3.xml><?xml version="1.0" encoding="utf-8"?>
<formControlPr xmlns="http://schemas.microsoft.com/office/spreadsheetml/2009/9/main" objectType="CheckBox" checked="Checked" fmlaLink="$H$30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H$17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checked="Checked" firstButton="1" fmlaLink="$H$32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checked="Checked" firstButton="1" fmlaLink="$H$35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checked="Checked" fmlaLink="$H$31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CheckBox" checked="Checked" fmlaLink="$H$39" lockText="1" noThreeD="1"/>
</file>

<file path=xl/ctrlProps/ctrlProp42.xml><?xml version="1.0" encoding="utf-8"?>
<formControlPr xmlns="http://schemas.microsoft.com/office/spreadsheetml/2009/9/main" objectType="Radio" checked="Checked" firstButton="1" fmlaLink="$H$48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checked="Checked" fmlaLink="$H$50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CheckBox" checked="Checked" fmlaLink="$H$51" lockText="1" noThreeD="1"/>
</file>

<file path=xl/ctrlProps/ctrlProp47.xml><?xml version="1.0" encoding="utf-8"?>
<formControlPr xmlns="http://schemas.microsoft.com/office/spreadsheetml/2009/9/main" objectType="CheckBox" checked="Checked" fmlaLink="$H$56" lockText="1" noThreeD="1"/>
</file>

<file path=xl/ctrlProps/ctrlProp48.xml><?xml version="1.0" encoding="utf-8"?>
<formControlPr xmlns="http://schemas.microsoft.com/office/spreadsheetml/2009/9/main" objectType="CheckBox" checked="Checked" fmlaLink="$H$57" lockText="1" noThreeD="1"/>
</file>

<file path=xl/ctrlProps/ctrlProp49.xml><?xml version="1.0" encoding="utf-8"?>
<formControlPr xmlns="http://schemas.microsoft.com/office/spreadsheetml/2009/9/main" objectType="CheckBox" checked="Checked" fmlaLink="$H$58" lockText="1" noThreeD="1"/>
</file>

<file path=xl/ctrlProps/ctrlProp5.xml><?xml version="1.0" encoding="utf-8"?>
<formControlPr xmlns="http://schemas.microsoft.com/office/spreadsheetml/2009/9/main" objectType="Radio" firstButton="1" fmlaLink="$H$39" lockText="1" noThreeD="1"/>
</file>

<file path=xl/ctrlProps/ctrlProp50.xml><?xml version="1.0" encoding="utf-8"?>
<formControlPr xmlns="http://schemas.microsoft.com/office/spreadsheetml/2009/9/main" objectType="CheckBox" checked="Checked" fmlaLink="$H$59" lockText="1" noThreeD="1"/>
</file>

<file path=xl/ctrlProps/ctrlProp51.xml><?xml version="1.0" encoding="utf-8"?>
<formControlPr xmlns="http://schemas.microsoft.com/office/spreadsheetml/2009/9/main" objectType="Radio" firstButton="1" fmlaLink="$H$68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CheckBox" fmlaLink="$H$67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checked="Checked" fmlaLink="$H$82" lockText="1" noThreeD="1"/>
</file>

<file path=xl/ctrlProps/ctrlProp57.xml><?xml version="1.0" encoding="utf-8"?>
<formControlPr xmlns="http://schemas.microsoft.com/office/spreadsheetml/2009/9/main" objectType="CheckBox" checked="Checked" fmlaLink="$H$83" lockText="1" noThreeD="1"/>
</file>

<file path=xl/ctrlProps/ctrlProp58.xml><?xml version="1.0" encoding="utf-8"?>
<formControlPr xmlns="http://schemas.microsoft.com/office/spreadsheetml/2009/9/main" objectType="CheckBox" checked="Checked" fmlaLink="$H$92" lockText="1" noThreeD="1"/>
</file>

<file path=xl/ctrlProps/ctrlProp59.xml><?xml version="1.0" encoding="utf-8"?>
<formControlPr xmlns="http://schemas.microsoft.com/office/spreadsheetml/2009/9/main" objectType="CheckBox" fmlaLink="$H$93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CheckBox" fmlaLink="$H$94" lockText="1" noThreeD="1"/>
</file>

<file path=xl/ctrlProps/ctrlProp61.xml><?xml version="1.0" encoding="utf-8"?>
<formControlPr xmlns="http://schemas.microsoft.com/office/spreadsheetml/2009/9/main" objectType="CheckBox" checked="Checked" fmlaLink="$H$99" lockText="1" noThreeD="1"/>
</file>

<file path=xl/ctrlProps/ctrlProp62.xml><?xml version="1.0" encoding="utf-8"?>
<formControlPr xmlns="http://schemas.microsoft.com/office/spreadsheetml/2009/9/main" objectType="CheckBox" checked="Checked" fmlaLink="$H$100" lockText="1" noThreeD="1"/>
</file>

<file path=xl/ctrlProps/ctrlProp63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checked="Checked" fmlaLink="$H$27" lockText="1" noThreeD="1"/>
</file>

<file path=xl/ctrlProps/ctrlProp9.xml><?xml version="1.0" encoding="utf-8"?>
<formControlPr xmlns="http://schemas.microsoft.com/office/spreadsheetml/2009/9/main" objectType="CheckBox" checked="Checked" fmlaLink="$H$2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93907</xdr:colOff>
      <xdr:row>17</xdr:row>
      <xdr:rowOff>214647</xdr:rowOff>
    </xdr:from>
    <xdr:to>
      <xdr:col>10</xdr:col>
      <xdr:colOff>645674</xdr:colOff>
      <xdr:row>30</xdr:row>
      <xdr:rowOff>51783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2254619</xdr:colOff>
      <xdr:row>16</xdr:row>
      <xdr:rowOff>292507</xdr:rowOff>
    </xdr:from>
    <xdr:to>
      <xdr:col>6</xdr:col>
      <xdr:colOff>2635303</xdr:colOff>
      <xdr:row>30</xdr:row>
      <xdr:rowOff>94970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41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I88"/>
  <sheetViews>
    <sheetView showGridLines="0" tabSelected="1" view="pageBreakPreview" zoomScale="70" zoomScaleNormal="70" zoomScaleSheetLayoutView="70" workbookViewId="0"/>
  </sheetViews>
  <sheetFormatPr defaultRowHeight="13.5"/>
  <cols>
    <col min="1" max="1" width="65.25" style="306" customWidth="1"/>
    <col min="2" max="2" width="10.75" style="306" customWidth="1"/>
    <col min="3" max="3" width="50.625" style="306" customWidth="1"/>
    <col min="4" max="4" width="9" style="306"/>
    <col min="5" max="6" width="10.75" style="306" customWidth="1"/>
    <col min="7" max="7" width="50.625" style="306" customWidth="1"/>
    <col min="8" max="8" width="9" style="306"/>
    <col min="9" max="9" width="10.75" style="306" customWidth="1"/>
    <col min="10" max="16384" width="9" style="306"/>
  </cols>
  <sheetData>
    <row r="1" spans="1:9" ht="18" customHeight="1">
      <c r="A1" s="305"/>
      <c r="B1" s="372" t="str">
        <f>病院評価!C1&amp;"の評価"</f>
        <v>の評価</v>
      </c>
      <c r="C1" s="372"/>
      <c r="D1" s="372"/>
      <c r="E1" s="372"/>
      <c r="F1" s="372" t="str">
        <f>地域移行体制!C2&amp;"の管内地域移行体制評価"</f>
        <v>の管内地域移行体制評価</v>
      </c>
      <c r="G1" s="372"/>
      <c r="H1" s="372"/>
      <c r="I1" s="372"/>
    </row>
    <row r="2" spans="1:9" ht="18" customHeight="1">
      <c r="A2" s="305"/>
      <c r="B2" s="372"/>
      <c r="C2" s="372"/>
      <c r="D2" s="372"/>
      <c r="E2" s="372"/>
      <c r="F2" s="372"/>
      <c r="G2" s="372"/>
      <c r="H2" s="372"/>
      <c r="I2" s="372"/>
    </row>
    <row r="3" spans="1:9" ht="18.75" customHeight="1">
      <c r="F3" s="307"/>
      <c r="G3" s="308"/>
      <c r="H3" s="308"/>
      <c r="I3" s="308"/>
    </row>
    <row r="4" spans="1:9" ht="24.95" customHeight="1">
      <c r="B4" s="309"/>
      <c r="C4" s="310"/>
      <c r="F4" s="307"/>
      <c r="G4" s="311"/>
      <c r="H4" s="312"/>
      <c r="I4" s="312"/>
    </row>
    <row r="5" spans="1:9" ht="24.95" customHeight="1">
      <c r="C5" s="313" t="s">
        <v>220</v>
      </c>
      <c r="D5" s="314"/>
      <c r="F5" s="315"/>
      <c r="G5" s="316" t="s">
        <v>243</v>
      </c>
      <c r="H5" s="317"/>
      <c r="I5" s="318"/>
    </row>
    <row r="6" spans="1:9" ht="24.95" customHeight="1">
      <c r="C6" s="319" t="s">
        <v>93</v>
      </c>
      <c r="D6" s="320"/>
      <c r="F6" s="312"/>
      <c r="G6" s="321" t="str">
        <f>C12</f>
        <v>⑤年間地域移行申請数及び退院患者数</v>
      </c>
      <c r="H6" s="322">
        <f>D12</f>
        <v>10</v>
      </c>
      <c r="I6" s="323"/>
    </row>
    <row r="7" spans="1:9" ht="24.95" customHeight="1">
      <c r="C7" s="324" t="str">
        <f t="shared" ref="C7:D10" si="0">B37</f>
        <v>①平均在院日数</v>
      </c>
      <c r="D7" s="325">
        <f t="shared" si="0"/>
        <v>9</v>
      </c>
      <c r="G7" s="326" t="str">
        <f>C13</f>
        <v>⑥1年以上入院患者の減少数と割合の変化</v>
      </c>
      <c r="H7" s="327">
        <f>D13</f>
        <v>10</v>
      </c>
    </row>
    <row r="8" spans="1:9" ht="24.95" customHeight="1">
      <c r="C8" s="324" t="str">
        <f t="shared" si="0"/>
        <v>②1年以上入院患者割合</v>
      </c>
      <c r="D8" s="325">
        <f t="shared" si="0"/>
        <v>10</v>
      </c>
      <c r="G8" s="328" t="s">
        <v>223</v>
      </c>
      <c r="H8" s="329">
        <f>C54</f>
        <v>10</v>
      </c>
    </row>
    <row r="9" spans="1:9" ht="24.95" customHeight="1">
      <c r="C9" s="324" t="str">
        <f t="shared" si="0"/>
        <v>③医療保護入院推定入院期間</v>
      </c>
      <c r="D9" s="325">
        <f t="shared" si="0"/>
        <v>10</v>
      </c>
      <c r="G9" s="330" t="s">
        <v>224</v>
      </c>
      <c r="H9" s="329">
        <f>C64</f>
        <v>10</v>
      </c>
    </row>
    <row r="10" spans="1:9" ht="24.95" customHeight="1">
      <c r="C10" s="324" t="str">
        <f t="shared" si="0"/>
        <v>④新規定期病状報告数</v>
      </c>
      <c r="D10" s="325">
        <f t="shared" si="0"/>
        <v>10</v>
      </c>
      <c r="G10" s="331" t="s">
        <v>226</v>
      </c>
      <c r="H10" s="332">
        <f>C69</f>
        <v>10</v>
      </c>
    </row>
    <row r="11" spans="1:9" ht="24.95" customHeight="1">
      <c r="C11" s="333" t="s">
        <v>94</v>
      </c>
      <c r="D11" s="334"/>
    </row>
    <row r="12" spans="1:9" ht="24.95" customHeight="1">
      <c r="C12" s="324" t="str">
        <f>B42</f>
        <v>⑤年間地域移行申請数及び退院患者数</v>
      </c>
      <c r="D12" s="325">
        <f>C42</f>
        <v>10</v>
      </c>
    </row>
    <row r="13" spans="1:9" ht="24.95" customHeight="1">
      <c r="C13" s="335" t="str">
        <f>B43</f>
        <v>⑥1年以上入院患者の減少数と割合の変化</v>
      </c>
      <c r="D13" s="336">
        <f>C43</f>
        <v>10</v>
      </c>
    </row>
    <row r="14" spans="1:9" ht="24.95" customHeight="1"/>
    <row r="15" spans="1:9" ht="24.95" customHeight="1">
      <c r="C15" s="337" t="s">
        <v>221</v>
      </c>
      <c r="D15" s="338">
        <f>C45</f>
        <v>10</v>
      </c>
    </row>
    <row r="16" spans="1:9" ht="24.95" customHeight="1">
      <c r="C16" s="339" t="s">
        <v>222</v>
      </c>
      <c r="D16" s="340">
        <f>C49</f>
        <v>10</v>
      </c>
    </row>
    <row r="17" spans="3:8" ht="24.95" customHeight="1" thickBot="1"/>
    <row r="18" spans="3:8" ht="24.95" customHeight="1" thickBot="1">
      <c r="C18" s="368" t="str">
        <f>B1</f>
        <v>の評価</v>
      </c>
      <c r="D18" s="369"/>
      <c r="G18" s="370" t="str">
        <f>F1</f>
        <v>の管内地域移行体制評価</v>
      </c>
      <c r="H18" s="371"/>
    </row>
    <row r="19" spans="3:8" ht="24.95" customHeight="1">
      <c r="C19" s="341"/>
      <c r="D19" s="342"/>
      <c r="G19" s="343"/>
      <c r="H19" s="344"/>
    </row>
    <row r="20" spans="3:8" ht="24.95" customHeight="1">
      <c r="C20" s="341"/>
      <c r="D20" s="342"/>
      <c r="G20" s="345"/>
      <c r="H20" s="346"/>
    </row>
    <row r="21" spans="3:8" ht="24.95" customHeight="1">
      <c r="C21" s="341"/>
      <c r="D21" s="342"/>
      <c r="G21" s="345"/>
      <c r="H21" s="346"/>
    </row>
    <row r="22" spans="3:8" ht="24.95" customHeight="1">
      <c r="C22" s="341"/>
      <c r="D22" s="342"/>
      <c r="G22" s="345"/>
      <c r="H22" s="346"/>
    </row>
    <row r="23" spans="3:8" ht="24.95" customHeight="1">
      <c r="C23" s="341"/>
      <c r="D23" s="342"/>
      <c r="G23" s="345"/>
      <c r="H23" s="346"/>
    </row>
    <row r="24" spans="3:8" ht="24.95" customHeight="1">
      <c r="C24" s="341"/>
      <c r="D24" s="342"/>
      <c r="G24" s="345"/>
      <c r="H24" s="346"/>
    </row>
    <row r="25" spans="3:8" ht="24.95" customHeight="1">
      <c r="C25" s="341"/>
      <c r="D25" s="342"/>
      <c r="G25" s="345"/>
      <c r="H25" s="346"/>
    </row>
    <row r="26" spans="3:8" ht="24.95" customHeight="1">
      <c r="C26" s="341"/>
      <c r="D26" s="342"/>
      <c r="G26" s="345"/>
      <c r="H26" s="346"/>
    </row>
    <row r="27" spans="3:8" ht="24.95" customHeight="1">
      <c r="C27" s="341"/>
      <c r="D27" s="342"/>
      <c r="G27" s="345"/>
      <c r="H27" s="346"/>
    </row>
    <row r="28" spans="3:8" ht="24.95" customHeight="1">
      <c r="C28" s="341"/>
      <c r="D28" s="342"/>
      <c r="G28" s="345"/>
      <c r="H28" s="346"/>
    </row>
    <row r="29" spans="3:8" ht="24.95" customHeight="1">
      <c r="C29" s="341"/>
      <c r="D29" s="342"/>
      <c r="G29" s="345"/>
      <c r="H29" s="346"/>
    </row>
    <row r="30" spans="3:8" ht="24.95" customHeight="1">
      <c r="C30" s="341"/>
      <c r="D30" s="342"/>
      <c r="G30" s="345"/>
      <c r="H30" s="346"/>
    </row>
    <row r="31" spans="3:8" ht="24.95" customHeight="1">
      <c r="C31" s="347"/>
      <c r="D31" s="348"/>
      <c r="G31" s="349"/>
      <c r="H31" s="350"/>
    </row>
    <row r="32" spans="3:8" ht="24.95" customHeight="1"/>
    <row r="33" spans="2:8" s="351" customFormat="1" ht="14.25" customHeight="1"/>
    <row r="34" spans="2:8" s="351" customFormat="1" ht="14.25" customHeight="1">
      <c r="B34" s="352" t="s">
        <v>109</v>
      </c>
      <c r="C34" s="353"/>
      <c r="D34" s="354" t="s">
        <v>237</v>
      </c>
      <c r="E34" s="351">
        <f>D7</f>
        <v>9</v>
      </c>
      <c r="G34" s="351" t="s">
        <v>227</v>
      </c>
      <c r="H34" s="355">
        <f>H6</f>
        <v>10</v>
      </c>
    </row>
    <row r="35" spans="2:8" s="351" customFormat="1" ht="14.25" customHeight="1">
      <c r="B35" s="356" t="s">
        <v>228</v>
      </c>
      <c r="C35" s="357"/>
      <c r="D35" s="354" t="s">
        <v>238</v>
      </c>
      <c r="E35" s="351">
        <f>D8</f>
        <v>10</v>
      </c>
      <c r="G35" s="354" t="s">
        <v>236</v>
      </c>
      <c r="H35" s="355">
        <f>H7</f>
        <v>10</v>
      </c>
    </row>
    <row r="36" spans="2:8" s="351" customFormat="1" ht="14.25" customHeight="1">
      <c r="B36" s="358" t="s">
        <v>93</v>
      </c>
      <c r="C36" s="359"/>
      <c r="D36" s="354" t="s">
        <v>239</v>
      </c>
      <c r="E36" s="351">
        <f>D9</f>
        <v>10</v>
      </c>
      <c r="G36" s="354" t="s">
        <v>235</v>
      </c>
      <c r="H36" s="351">
        <f>H8</f>
        <v>10</v>
      </c>
    </row>
    <row r="37" spans="2:8" s="351" customFormat="1" ht="14.25" customHeight="1">
      <c r="B37" s="360" t="s">
        <v>206</v>
      </c>
      <c r="C37" s="361">
        <f>病院評価!E6</f>
        <v>9</v>
      </c>
      <c r="D37" s="354" t="s">
        <v>240</v>
      </c>
      <c r="E37" s="351">
        <f>D10</f>
        <v>10</v>
      </c>
      <c r="G37" s="354" t="s">
        <v>234</v>
      </c>
      <c r="H37" s="351">
        <f>H9</f>
        <v>10</v>
      </c>
    </row>
    <row r="38" spans="2:8" s="351" customFormat="1" ht="14.25" customHeight="1">
      <c r="B38" s="360" t="s">
        <v>207</v>
      </c>
      <c r="C38" s="361">
        <f>病院評価!E7</f>
        <v>10</v>
      </c>
      <c r="D38" s="354" t="s">
        <v>196</v>
      </c>
      <c r="E38" s="351">
        <f>D12</f>
        <v>10</v>
      </c>
      <c r="G38" s="351" t="s">
        <v>225</v>
      </c>
      <c r="H38" s="351">
        <f>H10</f>
        <v>10</v>
      </c>
    </row>
    <row r="39" spans="2:8" s="351" customFormat="1" ht="14.25" customHeight="1">
      <c r="B39" s="360" t="s">
        <v>208</v>
      </c>
      <c r="C39" s="361">
        <f>病院評価!E8</f>
        <v>10</v>
      </c>
      <c r="D39" s="354" t="s">
        <v>236</v>
      </c>
      <c r="E39" s="351">
        <f>D13</f>
        <v>10</v>
      </c>
    </row>
    <row r="40" spans="2:8" s="351" customFormat="1" ht="14.25" customHeight="1">
      <c r="B40" s="360" t="s">
        <v>209</v>
      </c>
      <c r="C40" s="361">
        <f>病院評価!E12</f>
        <v>10</v>
      </c>
      <c r="D40" s="354" t="s">
        <v>241</v>
      </c>
      <c r="E40" s="351">
        <f>D15</f>
        <v>10</v>
      </c>
    </row>
    <row r="41" spans="2:8" s="351" customFormat="1" ht="14.25" customHeight="1">
      <c r="B41" s="358" t="s">
        <v>94</v>
      </c>
      <c r="C41" s="359"/>
      <c r="D41" s="354" t="s">
        <v>242</v>
      </c>
      <c r="E41" s="351">
        <f>D16</f>
        <v>10</v>
      </c>
    </row>
    <row r="42" spans="2:8" s="351" customFormat="1" ht="14.25" customHeight="1">
      <c r="B42" s="360" t="s">
        <v>195</v>
      </c>
      <c r="C42" s="361">
        <f>病院評価!E17</f>
        <v>10</v>
      </c>
    </row>
    <row r="43" spans="2:8" s="351" customFormat="1" ht="14.25" customHeight="1">
      <c r="B43" s="360" t="s">
        <v>194</v>
      </c>
      <c r="C43" s="361">
        <f>病院評価!E19</f>
        <v>10</v>
      </c>
    </row>
    <row r="44" spans="2:8" s="351" customFormat="1" ht="14.25" customHeight="1">
      <c r="B44" s="353"/>
      <c r="C44" s="353"/>
    </row>
    <row r="45" spans="2:8" s="351" customFormat="1" ht="14.25" customHeight="1">
      <c r="B45" s="356" t="s">
        <v>229</v>
      </c>
      <c r="C45" s="357">
        <f>病院評価!E22</f>
        <v>10</v>
      </c>
    </row>
    <row r="46" spans="2:8" s="351" customFormat="1" ht="14.25" customHeight="1">
      <c r="B46" s="362" t="s">
        <v>204</v>
      </c>
      <c r="C46" s="363">
        <f>病院評価!E24</f>
        <v>5</v>
      </c>
    </row>
    <row r="47" spans="2:8" s="351" customFormat="1" ht="14.25" customHeight="1">
      <c r="B47" s="362" t="s">
        <v>205</v>
      </c>
      <c r="C47" s="363">
        <f>病院評価!E33</f>
        <v>5</v>
      </c>
    </row>
    <row r="48" spans="2:8" s="351" customFormat="1" ht="14.25" customHeight="1">
      <c r="B48" s="353"/>
      <c r="C48" s="353"/>
    </row>
    <row r="49" spans="2:3" s="351" customFormat="1" ht="14.25" customHeight="1">
      <c r="B49" s="356" t="s">
        <v>230</v>
      </c>
      <c r="C49" s="357">
        <f>病院評価!E43</f>
        <v>10</v>
      </c>
    </row>
    <row r="50" spans="2:3" s="351" customFormat="1" ht="14.25" customHeight="1">
      <c r="B50" s="362" t="s">
        <v>100</v>
      </c>
      <c r="C50" s="363">
        <f>病院評価!E45</f>
        <v>3</v>
      </c>
    </row>
    <row r="51" spans="2:3" s="351" customFormat="1" ht="14.25" customHeight="1">
      <c r="B51" s="362" t="s">
        <v>95</v>
      </c>
      <c r="C51" s="363">
        <f>病院評価!E52</f>
        <v>3</v>
      </c>
    </row>
    <row r="52" spans="2:3" s="351" customFormat="1" ht="14.25" customHeight="1">
      <c r="B52" s="362" t="s">
        <v>198</v>
      </c>
      <c r="C52" s="363">
        <f>病院評価!E59</f>
        <v>4</v>
      </c>
    </row>
    <row r="53" spans="2:3" s="351" customFormat="1" ht="14.25" customHeight="1">
      <c r="B53" s="353"/>
      <c r="C53" s="353"/>
    </row>
    <row r="54" spans="2:3" s="351" customFormat="1" ht="14.25" customHeight="1">
      <c r="B54" s="364" t="s">
        <v>231</v>
      </c>
      <c r="C54" s="365">
        <f>地域移行体制!E3</f>
        <v>10</v>
      </c>
    </row>
    <row r="55" spans="2:3" s="351" customFormat="1" ht="14.25" customHeight="1">
      <c r="B55" s="362" t="s">
        <v>101</v>
      </c>
      <c r="C55" s="363">
        <f>地域移行体制!E5</f>
        <v>3</v>
      </c>
    </row>
    <row r="56" spans="2:3" s="351" customFormat="1" ht="14.25" customHeight="1">
      <c r="B56" s="366" t="s">
        <v>96</v>
      </c>
      <c r="C56" s="363">
        <f>地域移行体制!E7</f>
        <v>2</v>
      </c>
    </row>
    <row r="57" spans="2:3" s="351" customFormat="1" ht="14.25" customHeight="1">
      <c r="B57" s="366" t="s">
        <v>71</v>
      </c>
      <c r="C57" s="363">
        <f>地域移行体制!E14</f>
        <v>1</v>
      </c>
    </row>
    <row r="58" spans="2:3" s="351" customFormat="1" ht="14.25" customHeight="1">
      <c r="B58" s="362" t="s">
        <v>102</v>
      </c>
      <c r="C58" s="363">
        <f>地域移行体制!E19</f>
        <v>7</v>
      </c>
    </row>
    <row r="59" spans="2:3" s="351" customFormat="1" ht="14.25" customHeight="1">
      <c r="B59" s="366" t="s">
        <v>97</v>
      </c>
      <c r="C59" s="363">
        <f>地域移行体制!E21</f>
        <v>2</v>
      </c>
    </row>
    <row r="60" spans="2:3" s="351" customFormat="1" ht="14.25" customHeight="1">
      <c r="B60" s="366" t="s">
        <v>69</v>
      </c>
      <c r="C60" s="363">
        <f>地域移行体制!E22</f>
        <v>3</v>
      </c>
    </row>
    <row r="61" spans="2:3" s="351" customFormat="1" ht="14.25" customHeight="1">
      <c r="B61" s="366" t="s">
        <v>98</v>
      </c>
      <c r="C61" s="363">
        <f>地域移行体制!E33</f>
        <v>1</v>
      </c>
    </row>
    <row r="62" spans="2:3" s="351" customFormat="1" ht="14.25" customHeight="1">
      <c r="B62" s="366" t="s">
        <v>99</v>
      </c>
      <c r="C62" s="363">
        <f>地域移行体制!E36</f>
        <v>1</v>
      </c>
    </row>
    <row r="63" spans="2:3" s="351" customFormat="1" ht="14.25" customHeight="1">
      <c r="B63" s="353"/>
      <c r="C63" s="353"/>
    </row>
    <row r="64" spans="2:3" s="351" customFormat="1" ht="14.25" customHeight="1">
      <c r="B64" s="364" t="s">
        <v>232</v>
      </c>
      <c r="C64" s="365">
        <f>地域移行体制!$E$41</f>
        <v>10</v>
      </c>
    </row>
    <row r="65" spans="2:3" s="351" customFormat="1" ht="14.25" customHeight="1">
      <c r="B65" s="362" t="s">
        <v>103</v>
      </c>
      <c r="C65" s="363">
        <f>地域移行体制!$E$43</f>
        <v>3</v>
      </c>
    </row>
    <row r="66" spans="2:3" s="351" customFormat="1" ht="14.25" customHeight="1">
      <c r="B66" s="362" t="s">
        <v>104</v>
      </c>
      <c r="C66" s="363">
        <f>地域移行体制!$E$53</f>
        <v>4</v>
      </c>
    </row>
    <row r="67" spans="2:3" s="351" customFormat="1" ht="14.25" customHeight="1">
      <c r="B67" s="362" t="s">
        <v>105</v>
      </c>
      <c r="C67" s="363">
        <f>地域移行体制!$E$61</f>
        <v>3</v>
      </c>
    </row>
    <row r="68" spans="2:3" s="351" customFormat="1" ht="14.25" customHeight="1">
      <c r="B68" s="353"/>
      <c r="C68" s="353"/>
    </row>
    <row r="69" spans="2:3" s="351" customFormat="1" ht="14.25" customHeight="1">
      <c r="B69" s="364" t="s">
        <v>233</v>
      </c>
      <c r="C69" s="365">
        <f>地域移行体制!E77</f>
        <v>10</v>
      </c>
    </row>
    <row r="70" spans="2:3" s="351" customFormat="1" ht="14.25" customHeight="1">
      <c r="B70" s="362" t="s">
        <v>106</v>
      </c>
      <c r="C70" s="363">
        <f>地域移行体制!E79</f>
        <v>2</v>
      </c>
    </row>
    <row r="71" spans="2:3" s="351" customFormat="1" ht="14.25" customHeight="1">
      <c r="B71" s="362" t="s">
        <v>107</v>
      </c>
      <c r="C71" s="363">
        <f>地域移行体制!E85</f>
        <v>6</v>
      </c>
    </row>
    <row r="72" spans="2:3" s="351" customFormat="1" ht="14.25" customHeight="1">
      <c r="B72" s="362" t="s">
        <v>108</v>
      </c>
      <c r="C72" s="363">
        <f>地域移行体制!E96</f>
        <v>2</v>
      </c>
    </row>
    <row r="73" spans="2:3" s="351" customFormat="1" ht="14.25" customHeight="1"/>
    <row r="74" spans="2:3" s="351" customFormat="1" ht="14.25" customHeight="1"/>
    <row r="75" spans="2:3" s="351" customFormat="1" ht="14.25" customHeight="1"/>
    <row r="76" spans="2:3" s="351" customFormat="1" ht="14.25" customHeight="1"/>
    <row r="77" spans="2:3" s="351" customFormat="1" ht="14.25" customHeight="1"/>
    <row r="78" spans="2:3" s="351" customFormat="1" ht="14.25" customHeight="1"/>
    <row r="79" spans="2:3" s="351" customFormat="1" ht="14.25" customHeight="1"/>
    <row r="80" spans="2:3" s="351" customFormat="1" ht="14.25" customHeight="1"/>
    <row r="81" s="351" customFormat="1" ht="14.25" customHeight="1"/>
    <row r="82" s="351" customFormat="1" ht="14.25" customHeight="1"/>
    <row r="83" s="351" customFormat="1" ht="14.25" customHeight="1"/>
    <row r="84" s="351" customFormat="1" ht="14.25" customHeight="1"/>
    <row r="85" s="351" customFormat="1" ht="14.25" customHeight="1"/>
    <row r="86" s="351" customFormat="1" ht="14.25" customHeight="1"/>
    <row r="87" s="351" customFormat="1" ht="14.25" customHeight="1"/>
    <row r="88" s="351" customFormat="1" ht="14.25" customHeight="1"/>
  </sheetData>
  <sheetProtection password="DE71" sheet="1" objects="1" scenarios="1"/>
  <mergeCells count="4">
    <mergeCell ref="C18:D18"/>
    <mergeCell ref="G18:H18"/>
    <mergeCell ref="B1:E2"/>
    <mergeCell ref="F1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&amp;C&amp;"メイリオ,レギュラー"&amp;P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92D050"/>
  </sheetPr>
  <dimension ref="A1:S69"/>
  <sheetViews>
    <sheetView showGridLines="0" view="pageBreakPreview" zoomScale="80" zoomScaleNormal="90" zoomScaleSheetLayoutView="80" workbookViewId="0">
      <selection activeCell="N12" sqref="N12"/>
    </sheetView>
  </sheetViews>
  <sheetFormatPr defaultRowHeight="12"/>
  <cols>
    <col min="1" max="1" width="3.375" style="34" customWidth="1"/>
    <col min="2" max="2" width="55.25" style="39" customWidth="1"/>
    <col min="3" max="3" width="7.25" style="39" customWidth="1"/>
    <col min="4" max="4" width="4.375" style="39" customWidth="1"/>
    <col min="5" max="5" width="8" style="39" customWidth="1"/>
    <col min="6" max="6" width="4.875" style="39" customWidth="1"/>
    <col min="7" max="7" width="3.375" style="39" customWidth="1"/>
    <col min="8" max="8" width="13.625" style="126" bestFit="1" customWidth="1"/>
    <col min="9" max="9" width="13.375" style="56" bestFit="1" customWidth="1"/>
    <col min="10" max="10" width="7.25" style="56" bestFit="1" customWidth="1"/>
    <col min="11" max="14" width="5.25" style="39" customWidth="1"/>
    <col min="15" max="16384" width="9" style="39"/>
  </cols>
  <sheetData>
    <row r="1" spans="1:19" ht="27.75" customHeight="1">
      <c r="B1" s="35" t="s">
        <v>244</v>
      </c>
      <c r="C1" s="375"/>
      <c r="D1" s="375"/>
      <c r="E1" s="375"/>
      <c r="F1" s="375"/>
      <c r="H1" s="174"/>
    </row>
    <row r="2" spans="1:19" ht="23.25" customHeight="1">
      <c r="A2" s="40"/>
      <c r="B2" s="175" t="s">
        <v>48</v>
      </c>
      <c r="C2" s="176"/>
      <c r="D2" s="177"/>
      <c r="E2" s="178"/>
      <c r="F2" s="179"/>
      <c r="G2" s="36"/>
      <c r="H2" s="46"/>
      <c r="I2" s="47"/>
      <c r="J2" s="48"/>
      <c r="K2" s="47"/>
      <c r="L2" s="49"/>
      <c r="M2" s="49"/>
      <c r="N2" s="49"/>
      <c r="O2" s="50"/>
      <c r="P2" s="47"/>
      <c r="Q2" s="47"/>
      <c r="R2" s="47"/>
    </row>
    <row r="3" spans="1:19" ht="3.75" customHeight="1">
      <c r="A3" s="51"/>
      <c r="B3" s="180"/>
      <c r="C3" s="181"/>
      <c r="D3" s="181"/>
      <c r="E3" s="182"/>
      <c r="F3" s="181"/>
      <c r="G3" s="36"/>
      <c r="H3" s="55"/>
      <c r="I3" s="53"/>
      <c r="J3" s="53"/>
      <c r="K3" s="36"/>
      <c r="L3" s="36"/>
      <c r="M3" s="53"/>
      <c r="N3" s="53"/>
      <c r="O3" s="53"/>
      <c r="P3" s="56"/>
    </row>
    <row r="4" spans="1:19" ht="23.25" customHeight="1">
      <c r="A4" s="51"/>
      <c r="B4" s="183" t="s">
        <v>45</v>
      </c>
      <c r="C4" s="184"/>
      <c r="D4" s="184"/>
      <c r="E4" s="185"/>
      <c r="F4" s="186"/>
      <c r="G4" s="36"/>
      <c r="H4" s="55"/>
      <c r="J4" s="36"/>
      <c r="K4" s="36"/>
      <c r="L4" s="36"/>
      <c r="M4" s="53"/>
      <c r="N4" s="53"/>
      <c r="O4" s="53"/>
      <c r="P4" s="56"/>
    </row>
    <row r="5" spans="1:19" ht="3.75" customHeight="1">
      <c r="A5" s="51"/>
      <c r="B5" s="52"/>
      <c r="C5" s="53"/>
      <c r="D5" s="53"/>
      <c r="E5" s="54"/>
      <c r="F5" s="53"/>
      <c r="G5" s="36"/>
      <c r="H5" s="55"/>
      <c r="I5" s="53"/>
      <c r="J5" s="53"/>
      <c r="K5" s="36"/>
      <c r="L5" s="36"/>
      <c r="M5" s="53"/>
      <c r="N5" s="53"/>
      <c r="O5" s="53"/>
      <c r="P5" s="56"/>
    </row>
    <row r="6" spans="1:19" ht="23.25" customHeight="1">
      <c r="A6" s="40"/>
      <c r="B6" s="187" t="s">
        <v>199</v>
      </c>
      <c r="C6" s="188">
        <v>50</v>
      </c>
      <c r="D6" s="189" t="s">
        <v>18</v>
      </c>
      <c r="E6" s="190">
        <f>IF(C6="","",IF(C6&lt;50,VALUE(10),IF(C6&lt;=100,VALUE(9),IF(C6&lt;=150,VALUE(8),IF(C6&lt;=200,VALUE(7),IF(C6&lt;=250,VALUE(6),IF(C6&lt;=300,VALUE(5),IF(C6&lt;=400,VALUE(4),IF(C6&lt;=500,VALUE(3),IF(C6&lt;=600,VALUE(2),IF(C6&lt;700,VALUE(1),IF(C6&gt;=700,VALUE(0)))))))))))))</f>
        <v>9</v>
      </c>
      <c r="F6" s="191" t="s">
        <v>2</v>
      </c>
      <c r="G6" s="36"/>
      <c r="H6" s="37"/>
      <c r="J6" s="53"/>
      <c r="K6" s="36"/>
      <c r="L6" s="36"/>
      <c r="M6" s="36"/>
      <c r="O6" s="36"/>
      <c r="P6" s="36"/>
      <c r="Q6" s="36"/>
      <c r="R6" s="36"/>
      <c r="S6" s="36"/>
    </row>
    <row r="7" spans="1:19" ht="23.25" customHeight="1">
      <c r="A7" s="40"/>
      <c r="B7" s="192" t="s">
        <v>200</v>
      </c>
      <c r="C7" s="193">
        <v>5</v>
      </c>
      <c r="D7" s="194" t="s">
        <v>19</v>
      </c>
      <c r="E7" s="195">
        <f>IF(C7="","",IF(C7&lt;=5,VALUE(10),IF(C7&lt;=15,VALUE(9),IF(C7&lt;=25,VALUE(8),IF(C7&lt;=35,VALUE(7),IF(C7&lt;=45,VALUE(6),IF(C7&lt;=55,VALUE(5),IF(C7&lt;=65,VALUE(4),IF(C7&lt;=75,VALUE(3),IF(C7&lt;=85,VALUE(2),IF(C7&lt;90,VALUE(1),IF(C7&lt;=90,VALUE(0),))))))))))))</f>
        <v>10</v>
      </c>
      <c r="F7" s="196" t="s">
        <v>2</v>
      </c>
      <c r="G7" s="36"/>
      <c r="H7" s="37"/>
      <c r="J7" s="53"/>
      <c r="K7" s="36"/>
      <c r="L7" s="36"/>
      <c r="M7" s="36"/>
      <c r="O7" s="36"/>
      <c r="P7" s="56"/>
    </row>
    <row r="8" spans="1:19" ht="23.25" customHeight="1" thickBot="1">
      <c r="A8" s="40"/>
      <c r="B8" s="197" t="s">
        <v>201</v>
      </c>
      <c r="C8" s="198"/>
      <c r="D8" s="199"/>
      <c r="E8" s="200">
        <f>IF(H11=TRUE,0,IF(C9="","",IF(C9&lt;=3,VALUE(10),IF(C9&lt;=4,VALUE(9),IF(C9&lt;=5,VALUE(8),IF(C9&lt;=6,VALUE(7),IF(C9&lt;=7,VALUE(6),IF(C9&lt;=8,VALUE(5),IF(C9&lt;=9,VALUE(4),IF(C9&lt;=10,VALUE(3),IF(C9&lt;=11,VALUE(2),IF(C9&lt;=12,VALUE(1)))))))))))))</f>
        <v>10</v>
      </c>
      <c r="F8" s="201" t="s">
        <v>2</v>
      </c>
      <c r="G8" s="36"/>
      <c r="H8" s="37"/>
      <c r="J8" s="53"/>
      <c r="K8" s="36"/>
      <c r="L8" s="36"/>
      <c r="M8" s="36"/>
      <c r="O8" s="36"/>
      <c r="P8" s="56"/>
    </row>
    <row r="9" spans="1:19" ht="23.25" customHeight="1" thickTop="1">
      <c r="A9" s="40"/>
      <c r="B9" s="202" t="s">
        <v>30</v>
      </c>
      <c r="C9" s="203">
        <v>2</v>
      </c>
      <c r="D9" s="204" t="s">
        <v>20</v>
      </c>
      <c r="E9" s="205">
        <f>IF(C9="","",IF(C9&lt;3,VALUE(10),IF(C9&lt;4,VALUE(9),IF(C9&lt;5,VALUE(8),IF(C9&lt;6,VALUE(7),IF(C9&lt;7,VALUE(6),IF(C9&lt;8,VALUE(5),IF(C9&lt;9,VALUE(4),IF(C9&lt;10,VALUE(3),IF(C9&lt;11,VALUE(2),IF(C9&lt;12,VALUE(1),IF(C9&lt;=12,VALUE(0)))))))))))))</f>
        <v>10</v>
      </c>
      <c r="F9" s="206" t="s">
        <v>2</v>
      </c>
      <c r="G9" s="36"/>
      <c r="H9" s="207"/>
      <c r="J9" s="53"/>
      <c r="K9" s="36"/>
      <c r="L9" s="36"/>
      <c r="M9" s="36"/>
      <c r="O9" s="36"/>
      <c r="P9" s="56"/>
    </row>
    <row r="10" spans="1:19" ht="23.25" customHeight="1" thickBot="1">
      <c r="A10" s="40"/>
      <c r="B10" s="208" t="s">
        <v>25</v>
      </c>
      <c r="C10" s="209">
        <v>20</v>
      </c>
      <c r="D10" s="210" t="s">
        <v>211</v>
      </c>
      <c r="E10" s="207"/>
      <c r="F10" s="211"/>
      <c r="G10" s="36"/>
      <c r="H10" s="37"/>
      <c r="J10" s="53"/>
      <c r="K10" s="36"/>
      <c r="L10" s="36"/>
      <c r="M10" s="36"/>
      <c r="O10" s="36"/>
      <c r="P10" s="56"/>
    </row>
    <row r="11" spans="1:19" ht="23.25" customHeight="1" thickTop="1">
      <c r="A11" s="40"/>
      <c r="B11" s="212" t="s">
        <v>148</v>
      </c>
      <c r="C11" s="213"/>
      <c r="D11" s="214"/>
      <c r="E11" s="215" t="str">
        <f>IF(H11=TRUE,VALUE(0),"")</f>
        <v/>
      </c>
      <c r="F11" s="216" t="s">
        <v>2</v>
      </c>
      <c r="G11" s="36"/>
      <c r="H11" s="86" t="b">
        <v>0</v>
      </c>
      <c r="J11" s="53"/>
      <c r="K11" s="36"/>
      <c r="L11" s="36"/>
      <c r="M11" s="36"/>
      <c r="O11" s="36"/>
      <c r="P11" s="56"/>
    </row>
    <row r="12" spans="1:19" ht="23.25" customHeight="1">
      <c r="A12" s="40"/>
      <c r="B12" s="367" t="s">
        <v>261</v>
      </c>
      <c r="C12" s="217">
        <v>0</v>
      </c>
      <c r="D12" s="218" t="s">
        <v>21</v>
      </c>
      <c r="E12" s="200">
        <f>IF(C12="","",IF(C12=0,VALUE(10),IF(C12&lt;=1,VALUE(9),IF(C12&lt;=2,VALUE(80),IF(C12&lt;=3,VALUE(7),IF(C12&lt;=4,VALUE(6),IF(C12&lt;=5,VALUE(5),IF(C12&lt;=10,VALUE(4),IF(C12&lt;=20,VALUE(3),IF(C12&lt;30,VALUE(2),IF(C12&lt;40,VALUE(10),IF(C12&gt;=40,VALUE(0)))))))))))))</f>
        <v>10</v>
      </c>
      <c r="F12" s="201" t="s">
        <v>2</v>
      </c>
      <c r="G12" s="36"/>
      <c r="H12" s="37"/>
      <c r="J12" s="53"/>
      <c r="K12" s="36"/>
      <c r="L12" s="36"/>
      <c r="M12" s="36"/>
      <c r="O12" s="36"/>
    </row>
    <row r="13" spans="1:19" ht="23.25" customHeight="1">
      <c r="B13" s="219" t="s">
        <v>110</v>
      </c>
      <c r="C13" s="220"/>
      <c r="D13" s="221"/>
      <c r="E13" s="222"/>
      <c r="F13" s="223"/>
      <c r="G13" s="36"/>
      <c r="H13" s="37"/>
      <c r="K13" s="36"/>
      <c r="L13" s="36"/>
      <c r="M13" s="36"/>
      <c r="O13" s="36"/>
    </row>
    <row r="14" spans="1:19" ht="12" customHeight="1">
      <c r="B14" s="36"/>
      <c r="C14" s="36"/>
      <c r="D14" s="36"/>
      <c r="E14" s="36"/>
      <c r="F14" s="36"/>
      <c r="G14" s="36"/>
      <c r="H14" s="37"/>
      <c r="K14" s="36"/>
      <c r="L14" s="36"/>
      <c r="M14" s="36"/>
      <c r="O14" s="36"/>
    </row>
    <row r="15" spans="1:19" ht="23.25" customHeight="1">
      <c r="A15" s="51"/>
      <c r="B15" s="183" t="s">
        <v>46</v>
      </c>
      <c r="C15" s="184"/>
      <c r="D15" s="184"/>
      <c r="E15" s="185"/>
      <c r="F15" s="224"/>
      <c r="G15" s="36"/>
      <c r="H15" s="55"/>
      <c r="M15" s="36"/>
      <c r="O15" s="36"/>
      <c r="P15" s="56"/>
    </row>
    <row r="16" spans="1:19" ht="3.75" customHeight="1">
      <c r="A16" s="51"/>
      <c r="B16" s="52"/>
      <c r="C16" s="53"/>
      <c r="D16" s="53"/>
      <c r="E16" s="54"/>
      <c r="F16" s="53"/>
      <c r="G16" s="36"/>
      <c r="H16" s="55"/>
      <c r="K16" s="36"/>
      <c r="L16" s="36"/>
      <c r="M16" s="36"/>
      <c r="O16" s="36"/>
      <c r="P16" s="56"/>
    </row>
    <row r="17" spans="1:18" ht="23.25" customHeight="1">
      <c r="A17" s="40"/>
      <c r="B17" s="225" t="s">
        <v>219</v>
      </c>
      <c r="C17" s="226">
        <v>20</v>
      </c>
      <c r="D17" s="227" t="s">
        <v>21</v>
      </c>
      <c r="E17" s="228">
        <f>IF(C17="","",IF(C17=0,VALUE(0),IF(C17&lt;=1,VALUE(1),IF(C17&lt;=2,VALUE(2),IF(C17&lt;=3,VALUE(3),IF(C17&lt;=4,VALUE(4),IF(C17&lt;=5,VALUE(5),IF(C17&lt;=8,VALUE(6),IF(C17&lt;=10,VALUE(7),IF(C17&lt;=15,VALUE(8),IF(C17&lt;20,VALUE(9),IF(C17&gt;=20,VALUE(10)))))))))))))</f>
        <v>10</v>
      </c>
      <c r="F17" s="229" t="s">
        <v>2</v>
      </c>
      <c r="G17" s="36"/>
      <c r="H17" s="37"/>
      <c r="M17" s="36"/>
      <c r="O17" s="36"/>
      <c r="P17" s="56"/>
    </row>
    <row r="18" spans="1:18" ht="23.25" customHeight="1">
      <c r="A18" s="40"/>
      <c r="B18" s="230" t="s">
        <v>111</v>
      </c>
      <c r="C18" s="231"/>
      <c r="D18" s="232"/>
      <c r="E18" s="233"/>
      <c r="F18" s="234"/>
      <c r="G18" s="36"/>
      <c r="H18" s="37"/>
      <c r="K18" s="36"/>
      <c r="L18" s="36"/>
      <c r="M18" s="36"/>
      <c r="O18" s="36"/>
      <c r="P18" s="56"/>
    </row>
    <row r="19" spans="1:18" ht="23.25" customHeight="1">
      <c r="A19" s="40"/>
      <c r="B19" s="235" t="s">
        <v>218</v>
      </c>
      <c r="C19" s="217">
        <v>25</v>
      </c>
      <c r="D19" s="236" t="s">
        <v>19</v>
      </c>
      <c r="E19" s="237">
        <f>IF(C19="","",IF(C19&lt;=-8,VALUE(0),IF(C19&lt;=-6,VALUE(1),IF(C19&lt;=-4,VALUE(2),IF(C19&lt;=-2,VALUE(3),IF(C19&lt;=0,VALUE(4),IF(C19&lt;=5,VALUE(5),IF(C19&lt;=10,VALUE(6),IF(C19&lt;=15,VALUE(7),IF(C19&lt;=20,VALUE(8),IF(C19&lt;25,VALUE(9),IF(C19&gt;=25,VALUE(10)))))))))))))</f>
        <v>10</v>
      </c>
      <c r="F19" s="201" t="s">
        <v>2</v>
      </c>
      <c r="G19" s="36"/>
      <c r="H19" s="37"/>
      <c r="M19" s="36"/>
      <c r="O19" s="36"/>
      <c r="P19" s="56"/>
    </row>
    <row r="20" spans="1:18" ht="23.25" customHeight="1">
      <c r="A20" s="40"/>
      <c r="B20" s="219" t="s">
        <v>112</v>
      </c>
      <c r="C20" s="238"/>
      <c r="D20" s="239"/>
      <c r="E20" s="240"/>
      <c r="F20" s="241"/>
      <c r="G20" s="36"/>
      <c r="H20" s="37"/>
      <c r="K20" s="36"/>
      <c r="L20" s="36"/>
      <c r="M20" s="36"/>
      <c r="N20" s="36"/>
      <c r="O20" s="36"/>
      <c r="P20" s="56"/>
    </row>
    <row r="21" spans="1:18" ht="16.5" customHeight="1">
      <c r="B21" s="36"/>
      <c r="C21" s="36"/>
      <c r="D21" s="36"/>
      <c r="E21" s="36"/>
      <c r="F21" s="36"/>
      <c r="G21" s="36"/>
      <c r="H21" s="37"/>
      <c r="I21" s="38"/>
      <c r="J21" s="38"/>
      <c r="K21" s="36"/>
      <c r="L21" s="36"/>
      <c r="M21" s="36"/>
      <c r="O21" s="36"/>
    </row>
    <row r="22" spans="1:18" ht="23.25" customHeight="1">
      <c r="A22" s="40"/>
      <c r="B22" s="175" t="s">
        <v>49</v>
      </c>
      <c r="C22" s="176"/>
      <c r="D22" s="177"/>
      <c r="E22" s="178">
        <f>SUM(E24,E33)</f>
        <v>10</v>
      </c>
      <c r="F22" s="179" t="s">
        <v>68</v>
      </c>
      <c r="G22" s="36"/>
      <c r="H22" s="242"/>
      <c r="I22" s="47"/>
      <c r="J22" s="48"/>
      <c r="K22" s="47"/>
      <c r="L22" s="49"/>
      <c r="M22" s="49"/>
      <c r="N22" s="49"/>
      <c r="O22" s="50"/>
      <c r="P22" s="47"/>
      <c r="Q22" s="47"/>
      <c r="R22" s="47"/>
    </row>
    <row r="23" spans="1:18" ht="3.75" customHeight="1">
      <c r="A23" s="51"/>
      <c r="B23" s="243"/>
      <c r="C23" s="48"/>
      <c r="D23" s="48"/>
      <c r="E23" s="244"/>
      <c r="F23" s="48"/>
      <c r="G23" s="36"/>
      <c r="H23" s="245"/>
      <c r="I23" s="53"/>
      <c r="J23" s="53"/>
      <c r="K23" s="36"/>
      <c r="L23" s="36"/>
      <c r="M23" s="53"/>
      <c r="N23" s="53"/>
      <c r="O23" s="53"/>
      <c r="P23" s="56"/>
    </row>
    <row r="24" spans="1:18" ht="23.25" customHeight="1">
      <c r="A24" s="40"/>
      <c r="B24" s="183" t="s">
        <v>202</v>
      </c>
      <c r="C24" s="184"/>
      <c r="D24" s="184"/>
      <c r="E24" s="185">
        <f>SUM(E27:E31)</f>
        <v>5</v>
      </c>
      <c r="F24" s="186" t="s">
        <v>2</v>
      </c>
      <c r="G24" s="36"/>
      <c r="H24" s="242"/>
      <c r="I24" s="47"/>
      <c r="J24" s="48"/>
      <c r="K24" s="47"/>
      <c r="L24" s="49"/>
      <c r="M24" s="49"/>
      <c r="N24" s="49"/>
      <c r="O24" s="50"/>
      <c r="P24" s="47"/>
      <c r="Q24" s="47"/>
      <c r="R24" s="47"/>
    </row>
    <row r="25" spans="1:18" ht="3.75" customHeight="1">
      <c r="A25" s="51"/>
      <c r="B25" s="52"/>
      <c r="C25" s="53"/>
      <c r="D25" s="53"/>
      <c r="E25" s="54"/>
      <c r="F25" s="53"/>
      <c r="G25" s="36"/>
      <c r="H25" s="245"/>
      <c r="I25" s="53"/>
      <c r="J25" s="53"/>
      <c r="K25" s="36"/>
      <c r="L25" s="36"/>
      <c r="M25" s="53"/>
      <c r="N25" s="53"/>
      <c r="O25" s="53"/>
      <c r="P25" s="56"/>
    </row>
    <row r="26" spans="1:18" ht="23.25" customHeight="1">
      <c r="A26" s="40"/>
      <c r="B26" s="246" t="s">
        <v>35</v>
      </c>
      <c r="C26" s="247"/>
      <c r="D26" s="248"/>
      <c r="E26" s="249"/>
      <c r="F26" s="250"/>
      <c r="G26" s="36"/>
      <c r="H26" s="251"/>
      <c r="I26" s="47"/>
      <c r="J26" s="47"/>
      <c r="K26" s="47"/>
      <c r="L26" s="47"/>
      <c r="M26" s="47"/>
      <c r="N26" s="47"/>
      <c r="O26" s="50"/>
      <c r="P26" s="47"/>
      <c r="Q26" s="47"/>
      <c r="R26" s="47"/>
    </row>
    <row r="27" spans="1:18" ht="23.25" customHeight="1">
      <c r="A27" s="40"/>
      <c r="B27" s="252" t="s">
        <v>179</v>
      </c>
      <c r="C27" s="247"/>
      <c r="D27" s="248"/>
      <c r="E27" s="253">
        <f>IF(H27=TRUE,VALUE(1),"")</f>
        <v>1</v>
      </c>
      <c r="F27" s="148" t="s">
        <v>2</v>
      </c>
      <c r="G27" s="36"/>
      <c r="H27" s="254" t="b">
        <v>1</v>
      </c>
      <c r="I27" s="47"/>
      <c r="J27" s="47"/>
      <c r="K27" s="47"/>
      <c r="L27" s="47"/>
      <c r="M27" s="47"/>
      <c r="N27" s="47"/>
      <c r="O27" s="50"/>
      <c r="P27" s="47"/>
      <c r="Q27" s="47"/>
      <c r="R27" s="47"/>
    </row>
    <row r="28" spans="1:18" ht="23.25" customHeight="1">
      <c r="A28" s="40"/>
      <c r="B28" s="252" t="s">
        <v>28</v>
      </c>
      <c r="C28" s="247"/>
      <c r="D28" s="248"/>
      <c r="E28" s="253">
        <f>IF(H28=TRUE,VALUE(1),"")</f>
        <v>1</v>
      </c>
      <c r="F28" s="148" t="s">
        <v>2</v>
      </c>
      <c r="G28" s="36"/>
      <c r="H28" s="255" t="b">
        <v>1</v>
      </c>
      <c r="I28" s="47"/>
      <c r="J28" s="47"/>
      <c r="K28" s="47"/>
      <c r="L28" s="47"/>
      <c r="M28" s="47"/>
      <c r="N28" s="47"/>
      <c r="O28" s="50"/>
      <c r="P28" s="47"/>
      <c r="Q28" s="47"/>
      <c r="R28" s="47"/>
    </row>
    <row r="29" spans="1:18" ht="37.5" customHeight="1">
      <c r="A29" s="40"/>
      <c r="B29" s="256" t="s">
        <v>180</v>
      </c>
      <c r="C29" s="247"/>
      <c r="D29" s="248"/>
      <c r="E29" s="253">
        <f>IF(H29=TRUE,VALUE(1),"")</f>
        <v>1</v>
      </c>
      <c r="F29" s="148" t="s">
        <v>2</v>
      </c>
      <c r="G29" s="36"/>
      <c r="H29" s="254" t="b">
        <v>1</v>
      </c>
      <c r="I29" s="47"/>
      <c r="J29" s="47"/>
      <c r="K29" s="47"/>
      <c r="L29" s="47"/>
      <c r="M29" s="47"/>
      <c r="N29" s="47"/>
      <c r="O29" s="50"/>
      <c r="P29" s="47"/>
      <c r="Q29" s="47"/>
      <c r="R29" s="47"/>
    </row>
    <row r="30" spans="1:18" ht="24" customHeight="1">
      <c r="A30" s="40"/>
      <c r="B30" s="256" t="s">
        <v>181</v>
      </c>
      <c r="C30" s="247"/>
      <c r="D30" s="248"/>
      <c r="E30" s="253">
        <f>IF(H30=TRUE,VALUE(1),"")</f>
        <v>1</v>
      </c>
      <c r="F30" s="148" t="s">
        <v>2</v>
      </c>
      <c r="G30" s="36"/>
      <c r="H30" s="255" t="b">
        <v>1</v>
      </c>
      <c r="I30" s="47"/>
      <c r="J30" s="47"/>
      <c r="K30" s="47"/>
      <c r="L30" s="47"/>
      <c r="M30" s="47"/>
      <c r="N30" s="47"/>
      <c r="O30" s="50"/>
      <c r="P30" s="47"/>
      <c r="Q30" s="47"/>
      <c r="R30" s="47"/>
    </row>
    <row r="31" spans="1:18" ht="24" customHeight="1">
      <c r="A31" s="40"/>
      <c r="B31" s="257" t="s">
        <v>29</v>
      </c>
      <c r="C31" s="258"/>
      <c r="D31" s="259"/>
      <c r="E31" s="260">
        <f>IF(H31=TRUE,VALUE(1),"")</f>
        <v>1</v>
      </c>
      <c r="F31" s="261" t="s">
        <v>2</v>
      </c>
      <c r="G31" s="36"/>
      <c r="H31" s="255" t="b">
        <v>1</v>
      </c>
      <c r="I31" s="47"/>
      <c r="J31" s="47"/>
      <c r="K31" s="47"/>
      <c r="L31" s="47"/>
      <c r="M31" s="47"/>
      <c r="N31" s="47"/>
      <c r="O31" s="50"/>
      <c r="P31" s="47"/>
      <c r="Q31" s="47"/>
      <c r="R31" s="47"/>
    </row>
    <row r="32" spans="1:18" ht="9" customHeight="1">
      <c r="B32" s="36"/>
      <c r="C32" s="36"/>
      <c r="D32" s="36"/>
      <c r="E32" s="36"/>
      <c r="F32" s="36"/>
      <c r="G32" s="36"/>
      <c r="H32" s="262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s="126" customFormat="1" ht="23.25" customHeight="1">
      <c r="A33" s="51"/>
      <c r="B33" s="183" t="s">
        <v>203</v>
      </c>
      <c r="C33" s="184"/>
      <c r="D33" s="184"/>
      <c r="E33" s="185">
        <f>SUM(E35,E40)</f>
        <v>5</v>
      </c>
      <c r="F33" s="224" t="s">
        <v>2</v>
      </c>
      <c r="G33" s="263"/>
      <c r="H33" s="245"/>
      <c r="I33" s="47"/>
      <c r="K33" s="263"/>
      <c r="L33" s="263"/>
      <c r="M33" s="48"/>
      <c r="N33" s="48"/>
      <c r="O33" s="48"/>
      <c r="P33" s="47"/>
    </row>
    <row r="34" spans="1:18" ht="3.75" customHeight="1">
      <c r="A34" s="51"/>
      <c r="B34" s="52"/>
      <c r="C34" s="53"/>
      <c r="D34" s="53"/>
      <c r="E34" s="54"/>
      <c r="F34" s="53"/>
      <c r="G34" s="36"/>
      <c r="H34" s="245"/>
      <c r="J34" s="47"/>
      <c r="K34" s="36"/>
      <c r="L34" s="36"/>
      <c r="M34" s="53"/>
      <c r="N34" s="53"/>
      <c r="O34" s="53"/>
      <c r="P34" s="56"/>
    </row>
    <row r="35" spans="1:18" ht="23.25" customHeight="1">
      <c r="A35" s="51"/>
      <c r="B35" s="264" t="s">
        <v>47</v>
      </c>
      <c r="C35" s="265"/>
      <c r="D35" s="266"/>
      <c r="E35" s="116">
        <f>IF(H39=1,VALUE(0),IF(H39=2,VALUE(1),IF(H39=3,VALUE(0),"")))</f>
        <v>1</v>
      </c>
      <c r="F35" s="139" t="s">
        <v>2</v>
      </c>
      <c r="G35" s="36"/>
      <c r="H35" s="267"/>
      <c r="I35" s="47"/>
      <c r="J35" s="47"/>
      <c r="K35" s="47"/>
      <c r="L35" s="49"/>
      <c r="M35" s="49"/>
      <c r="N35" s="49"/>
      <c r="O35" s="48"/>
      <c r="P35" s="47"/>
      <c r="Q35" s="47"/>
      <c r="R35" s="47"/>
    </row>
    <row r="36" spans="1:18" ht="23.25" customHeight="1">
      <c r="A36" s="40"/>
      <c r="B36" s="268" t="s">
        <v>34</v>
      </c>
      <c r="C36" s="269"/>
      <c r="D36" s="270"/>
      <c r="E36" s="271"/>
      <c r="F36" s="272"/>
      <c r="G36" s="36"/>
      <c r="H36" s="262"/>
      <c r="I36" s="47"/>
      <c r="J36" s="48"/>
      <c r="K36" s="47"/>
      <c r="L36" s="49"/>
      <c r="M36" s="49"/>
      <c r="N36" s="49"/>
      <c r="O36" s="50"/>
      <c r="P36" s="47"/>
      <c r="Q36" s="47"/>
      <c r="R36" s="47"/>
    </row>
    <row r="37" spans="1:18" ht="23.25" customHeight="1">
      <c r="A37" s="40"/>
      <c r="B37" s="273" t="s">
        <v>31</v>
      </c>
      <c r="C37" s="274"/>
      <c r="D37" s="275"/>
      <c r="E37" s="276"/>
      <c r="F37" s="277"/>
      <c r="G37" s="36"/>
      <c r="H37" s="262"/>
      <c r="I37" s="47"/>
      <c r="J37" s="47"/>
      <c r="K37" s="278"/>
      <c r="L37" s="49"/>
      <c r="M37" s="49"/>
      <c r="N37" s="49"/>
      <c r="O37" s="279"/>
      <c r="P37" s="47"/>
      <c r="Q37" s="47"/>
      <c r="R37" s="47"/>
    </row>
    <row r="38" spans="1:18" ht="23.25" customHeight="1">
      <c r="A38" s="40"/>
      <c r="B38" s="280" t="s">
        <v>32</v>
      </c>
      <c r="C38" s="274"/>
      <c r="D38" s="275"/>
      <c r="E38" s="276"/>
      <c r="F38" s="277"/>
      <c r="G38" s="36"/>
      <c r="H38" s="262"/>
      <c r="I38" s="47"/>
      <c r="J38" s="48"/>
      <c r="K38" s="47"/>
      <c r="L38" s="49"/>
      <c r="M38" s="49"/>
      <c r="N38" s="49"/>
      <c r="O38" s="279"/>
      <c r="P38" s="47"/>
      <c r="Q38" s="47"/>
      <c r="R38" s="47"/>
    </row>
    <row r="39" spans="1:18" ht="23.25" customHeight="1">
      <c r="A39" s="40"/>
      <c r="B39" s="281" t="s">
        <v>33</v>
      </c>
      <c r="C39" s="282"/>
      <c r="D39" s="283"/>
      <c r="E39" s="284"/>
      <c r="F39" s="285"/>
      <c r="G39" s="36"/>
      <c r="H39" s="255">
        <v>2</v>
      </c>
      <c r="I39" s="47"/>
      <c r="J39" s="48"/>
      <c r="K39" s="47"/>
      <c r="L39" s="49"/>
      <c r="M39" s="49"/>
      <c r="N39" s="49"/>
      <c r="O39" s="279"/>
      <c r="P39" s="47"/>
      <c r="Q39" s="47"/>
      <c r="R39" s="47"/>
    </row>
    <row r="40" spans="1:18" ht="23.25" customHeight="1">
      <c r="A40" s="51"/>
      <c r="B40" s="286" t="s">
        <v>214</v>
      </c>
      <c r="C40" s="287"/>
      <c r="D40" s="287"/>
      <c r="E40" s="116">
        <f>E41</f>
        <v>4</v>
      </c>
      <c r="F40" s="139" t="s">
        <v>2</v>
      </c>
      <c r="G40" s="36"/>
      <c r="H40" s="245"/>
      <c r="J40" s="47"/>
      <c r="K40" s="278"/>
      <c r="L40" s="49"/>
      <c r="M40" s="49"/>
      <c r="N40" s="49"/>
      <c r="O40" s="53"/>
      <c r="P40" s="56"/>
    </row>
    <row r="41" spans="1:18" ht="23.25" customHeight="1">
      <c r="A41" s="40"/>
      <c r="B41" s="288" t="s">
        <v>36</v>
      </c>
      <c r="C41" s="289">
        <v>100</v>
      </c>
      <c r="D41" s="290" t="s">
        <v>19</v>
      </c>
      <c r="E41" s="291">
        <f>IF(C41="","",IF(C41=0,VALUE(0),IF(C41&lt;=20,VALUE(1),IF(C41&lt;50,VALUE(2),IF(C41&lt;100,VALUE(3),IF(C41=100,VALUE(4)))))))</f>
        <v>4</v>
      </c>
      <c r="F41" s="261" t="s">
        <v>2</v>
      </c>
      <c r="G41" s="36"/>
      <c r="H41" s="251"/>
      <c r="I41" s="39"/>
      <c r="J41" s="47"/>
      <c r="K41" s="292"/>
      <c r="L41" s="49"/>
      <c r="M41" s="49"/>
      <c r="N41" s="49"/>
      <c r="O41" s="56"/>
      <c r="P41" s="56"/>
    </row>
    <row r="42" spans="1:18" ht="30" customHeight="1">
      <c r="B42" s="36"/>
      <c r="C42" s="36"/>
      <c r="D42" s="36"/>
      <c r="E42" s="36"/>
      <c r="F42" s="36"/>
      <c r="G42" s="36"/>
      <c r="H42" s="37"/>
      <c r="I42" s="38"/>
      <c r="J42" s="38"/>
      <c r="K42" s="36"/>
      <c r="L42" s="36"/>
      <c r="M42" s="36"/>
      <c r="N42" s="36"/>
      <c r="O42" s="36"/>
    </row>
    <row r="43" spans="1:18" ht="23.25" customHeight="1">
      <c r="A43" s="40"/>
      <c r="B43" s="175" t="s">
        <v>117</v>
      </c>
      <c r="C43" s="176"/>
      <c r="D43" s="177"/>
      <c r="E43" s="178">
        <f>SUM(E45,E52,E59)</f>
        <v>10</v>
      </c>
      <c r="F43" s="179" t="s">
        <v>68</v>
      </c>
      <c r="G43" s="36"/>
      <c r="H43" s="46"/>
      <c r="I43" s="47"/>
      <c r="J43" s="48"/>
      <c r="K43" s="47"/>
      <c r="L43" s="49"/>
      <c r="M43" s="49"/>
      <c r="N43" s="49"/>
      <c r="O43" s="50"/>
      <c r="P43" s="47"/>
      <c r="Q43" s="47"/>
      <c r="R43" s="47"/>
    </row>
    <row r="44" spans="1:18" ht="3.75" customHeight="1">
      <c r="A44" s="51"/>
      <c r="B44" s="243"/>
      <c r="C44" s="48"/>
      <c r="D44" s="48"/>
      <c r="E44" s="244"/>
      <c r="F44" s="48"/>
      <c r="G44" s="36"/>
      <c r="H44" s="55"/>
      <c r="I44" s="53"/>
      <c r="J44" s="53"/>
      <c r="K44" s="36"/>
      <c r="L44" s="36"/>
      <c r="M44" s="53"/>
      <c r="N44" s="53"/>
      <c r="O44" s="53"/>
      <c r="P44" s="56"/>
    </row>
    <row r="45" spans="1:18" ht="23.25" customHeight="1">
      <c r="A45" s="40"/>
      <c r="B45" s="183" t="s">
        <v>37</v>
      </c>
      <c r="C45" s="184"/>
      <c r="D45" s="184"/>
      <c r="E45" s="185">
        <f>SUM(E48,E49,E50)</f>
        <v>3</v>
      </c>
      <c r="F45" s="186" t="s">
        <v>2</v>
      </c>
      <c r="G45" s="36"/>
      <c r="H45" s="46"/>
      <c r="I45" s="47"/>
      <c r="J45" s="48"/>
      <c r="K45" s="47"/>
      <c r="L45" s="49"/>
      <c r="M45" s="49"/>
      <c r="N45" s="49"/>
      <c r="O45" s="50"/>
      <c r="P45" s="47"/>
      <c r="Q45" s="47"/>
      <c r="R45" s="47"/>
    </row>
    <row r="46" spans="1:18" ht="3.75" customHeight="1">
      <c r="A46" s="51"/>
      <c r="B46" s="52"/>
      <c r="C46" s="53"/>
      <c r="D46" s="53"/>
      <c r="E46" s="54"/>
      <c r="F46" s="53"/>
      <c r="G46" s="36"/>
      <c r="H46" s="55"/>
      <c r="I46" s="53"/>
      <c r="J46" s="53"/>
      <c r="K46" s="36"/>
      <c r="L46" s="36"/>
      <c r="M46" s="53"/>
      <c r="N46" s="53"/>
      <c r="O46" s="53"/>
      <c r="P46" s="56"/>
    </row>
    <row r="47" spans="1:18" ht="23.25" customHeight="1">
      <c r="A47" s="40"/>
      <c r="B47" s="293" t="s">
        <v>35</v>
      </c>
      <c r="C47" s="294"/>
      <c r="D47" s="295"/>
      <c r="E47" s="296"/>
      <c r="F47" s="297"/>
      <c r="G47" s="36"/>
      <c r="H47" s="37"/>
      <c r="I47" s="47"/>
      <c r="J47" s="48"/>
      <c r="K47" s="47"/>
      <c r="L47" s="49"/>
      <c r="M47" s="49"/>
      <c r="N47" s="49"/>
      <c r="O47" s="50"/>
      <c r="P47" s="47"/>
      <c r="Q47" s="47"/>
      <c r="R47" s="47"/>
    </row>
    <row r="48" spans="1:18" ht="23.25" customHeight="1">
      <c r="A48" s="40"/>
      <c r="B48" s="273" t="s">
        <v>38</v>
      </c>
      <c r="C48" s="274"/>
      <c r="D48" s="298"/>
      <c r="E48" s="69">
        <f>IF(H48=TRUE,VALUE(2),"")</f>
        <v>2</v>
      </c>
      <c r="F48" s="148" t="s">
        <v>2</v>
      </c>
      <c r="G48" s="36"/>
      <c r="H48" s="299" t="b">
        <v>1</v>
      </c>
      <c r="I48" s="47"/>
      <c r="J48" s="48"/>
      <c r="K48" s="47"/>
      <c r="L48" s="49"/>
      <c r="M48" s="49"/>
      <c r="N48" s="49"/>
      <c r="O48" s="50"/>
      <c r="P48" s="47"/>
      <c r="Q48" s="47"/>
      <c r="R48" s="47"/>
    </row>
    <row r="49" spans="1:18" ht="23.25" customHeight="1">
      <c r="A49" s="40"/>
      <c r="B49" s="280" t="s">
        <v>39</v>
      </c>
      <c r="C49" s="274"/>
      <c r="D49" s="298"/>
      <c r="E49" s="69">
        <f>IF(H49=TRUE,VALUE(1),"")</f>
        <v>1</v>
      </c>
      <c r="F49" s="148" t="s">
        <v>2</v>
      </c>
      <c r="G49" s="36"/>
      <c r="H49" s="299" t="b">
        <v>1</v>
      </c>
      <c r="I49" s="47"/>
      <c r="J49" s="48"/>
      <c r="K49" s="47"/>
      <c r="L49" s="49"/>
      <c r="M49" s="49"/>
      <c r="N49" s="49"/>
      <c r="O49" s="50"/>
      <c r="P49" s="47"/>
      <c r="Q49" s="47"/>
      <c r="R49" s="47"/>
    </row>
    <row r="50" spans="1:18" ht="23.25" customHeight="1">
      <c r="A50" s="40"/>
      <c r="B50" s="281" t="s">
        <v>40</v>
      </c>
      <c r="C50" s="282"/>
      <c r="D50" s="300"/>
      <c r="E50" s="260" t="str">
        <f>IF(H50=TRUE,VALUE(0),"")</f>
        <v/>
      </c>
      <c r="F50" s="261" t="s">
        <v>2</v>
      </c>
      <c r="G50" s="36"/>
      <c r="H50" s="299" t="b">
        <v>0</v>
      </c>
      <c r="I50" s="47"/>
      <c r="J50" s="48"/>
      <c r="K50" s="47"/>
      <c r="L50" s="49"/>
      <c r="M50" s="49"/>
      <c r="N50" s="49"/>
      <c r="O50" s="50"/>
      <c r="P50" s="47"/>
      <c r="Q50" s="47"/>
      <c r="R50" s="47"/>
    </row>
    <row r="51" spans="1:18" ht="12" customHeight="1">
      <c r="A51" s="51"/>
      <c r="B51" s="52"/>
      <c r="C51" s="53"/>
      <c r="D51" s="53"/>
      <c r="E51" s="54"/>
      <c r="F51" s="53"/>
      <c r="G51" s="36"/>
      <c r="H51" s="55"/>
      <c r="I51" s="53"/>
      <c r="J51" s="53"/>
      <c r="K51" s="36"/>
      <c r="L51" s="36"/>
      <c r="M51" s="53"/>
      <c r="N51" s="53"/>
      <c r="O51" s="53"/>
      <c r="P51" s="56"/>
    </row>
    <row r="52" spans="1:18" ht="23.25" customHeight="1">
      <c r="A52" s="40"/>
      <c r="B52" s="183" t="s">
        <v>41</v>
      </c>
      <c r="C52" s="184"/>
      <c r="D52" s="184"/>
      <c r="E52" s="185">
        <f>IF(H57="",VALUE(0),IF(H57=1,VALUE(3),IF(H57=2,VALUE(2),IF(H57=3,VALUE(1),IF(H57=4,VALUE(0))))))</f>
        <v>3</v>
      </c>
      <c r="F52" s="224" t="s">
        <v>2</v>
      </c>
      <c r="G52" s="36"/>
      <c r="H52" s="37"/>
      <c r="J52" s="53"/>
      <c r="K52" s="36"/>
      <c r="L52" s="36"/>
      <c r="M52" s="53"/>
      <c r="N52" s="53"/>
      <c r="O52" s="56"/>
      <c r="P52" s="56"/>
    </row>
    <row r="53" spans="1:18" ht="23.25" customHeight="1">
      <c r="A53" s="40"/>
      <c r="B53" s="301" t="s">
        <v>34</v>
      </c>
      <c r="C53" s="269"/>
      <c r="D53" s="270"/>
      <c r="E53" s="271"/>
      <c r="F53" s="272"/>
      <c r="G53" s="36"/>
      <c r="H53" s="302"/>
      <c r="I53" s="47"/>
      <c r="J53" s="48"/>
      <c r="K53" s="47"/>
      <c r="L53" s="49"/>
      <c r="M53" s="49"/>
      <c r="N53" s="49"/>
      <c r="O53" s="50"/>
      <c r="P53" s="47"/>
      <c r="Q53" s="47"/>
      <c r="R53" s="47"/>
    </row>
    <row r="54" spans="1:18" ht="23.25" customHeight="1">
      <c r="A54" s="40"/>
      <c r="B54" s="273" t="s">
        <v>42</v>
      </c>
      <c r="C54" s="274"/>
      <c r="D54" s="275"/>
      <c r="E54" s="276"/>
      <c r="F54" s="277"/>
      <c r="G54" s="36"/>
      <c r="H54" s="302"/>
      <c r="I54" s="47"/>
      <c r="J54" s="48"/>
      <c r="K54" s="47"/>
      <c r="L54" s="49"/>
      <c r="M54" s="49"/>
      <c r="N54" s="49"/>
      <c r="O54" s="50"/>
      <c r="P54" s="47"/>
      <c r="Q54" s="47"/>
      <c r="R54" s="47"/>
    </row>
    <row r="55" spans="1:18" ht="23.25" customHeight="1">
      <c r="A55" s="40"/>
      <c r="B55" s="280" t="s">
        <v>43</v>
      </c>
      <c r="C55" s="274"/>
      <c r="D55" s="275"/>
      <c r="E55" s="276"/>
      <c r="F55" s="277"/>
      <c r="G55" s="36"/>
      <c r="H55" s="302"/>
      <c r="I55" s="47"/>
      <c r="J55" s="48"/>
      <c r="K55" s="47"/>
      <c r="L55" s="49"/>
      <c r="M55" s="49"/>
      <c r="N55" s="49"/>
      <c r="O55" s="50"/>
      <c r="P55" s="47"/>
      <c r="Q55" s="47"/>
      <c r="R55" s="47"/>
    </row>
    <row r="56" spans="1:18" ht="23.25" customHeight="1">
      <c r="A56" s="40"/>
      <c r="B56" s="280" t="s">
        <v>44</v>
      </c>
      <c r="C56" s="274"/>
      <c r="D56" s="275"/>
      <c r="E56" s="276"/>
      <c r="F56" s="277"/>
      <c r="G56" s="36"/>
      <c r="H56" s="302"/>
      <c r="I56" s="47"/>
      <c r="J56" s="48"/>
      <c r="K56" s="47"/>
      <c r="L56" s="49"/>
      <c r="M56" s="49"/>
      <c r="N56" s="49"/>
      <c r="O56" s="50"/>
      <c r="P56" s="47"/>
      <c r="Q56" s="47"/>
      <c r="R56" s="47"/>
    </row>
    <row r="57" spans="1:18" ht="23.25" customHeight="1">
      <c r="A57" s="40"/>
      <c r="B57" s="281" t="s">
        <v>188</v>
      </c>
      <c r="C57" s="282"/>
      <c r="D57" s="283"/>
      <c r="E57" s="284"/>
      <c r="F57" s="285"/>
      <c r="G57" s="36"/>
      <c r="H57" s="303">
        <v>1</v>
      </c>
      <c r="I57" s="47"/>
      <c r="J57" s="48"/>
      <c r="K57" s="47"/>
      <c r="L57" s="49"/>
      <c r="M57" s="49"/>
      <c r="N57" s="49"/>
      <c r="O57" s="50"/>
      <c r="P57" s="47"/>
      <c r="Q57" s="47"/>
      <c r="R57" s="47"/>
    </row>
    <row r="58" spans="1:18" ht="12" customHeight="1">
      <c r="B58" s="36"/>
      <c r="C58" s="36"/>
      <c r="D58" s="36"/>
      <c r="E58" s="36"/>
      <c r="F58" s="36"/>
      <c r="G58" s="36"/>
      <c r="H58" s="37"/>
      <c r="I58" s="39"/>
      <c r="J58" s="39"/>
      <c r="L58" s="304"/>
      <c r="M58" s="304"/>
      <c r="N58" s="304"/>
      <c r="O58" s="304"/>
      <c r="P58" s="47"/>
      <c r="Q58" s="47"/>
      <c r="R58" s="47"/>
    </row>
    <row r="59" spans="1:18" ht="23.25" customHeight="1">
      <c r="A59" s="40"/>
      <c r="B59" s="183" t="s">
        <v>187</v>
      </c>
      <c r="C59" s="184"/>
      <c r="D59" s="184"/>
      <c r="E59" s="185">
        <f>IF(H64="",VALUE(0),IF(H64=1,VALUE(4),IF(H64=2,VALUE(2),IF(H64=3,VALUE(0),))))</f>
        <v>4</v>
      </c>
      <c r="F59" s="224" t="s">
        <v>2</v>
      </c>
      <c r="G59" s="36"/>
      <c r="H59" s="46"/>
      <c r="I59" s="47"/>
      <c r="J59" s="48"/>
      <c r="K59" s="47"/>
      <c r="L59" s="49"/>
      <c r="M59" s="49"/>
      <c r="N59" s="49"/>
      <c r="O59" s="50"/>
      <c r="P59" s="47"/>
      <c r="Q59" s="47"/>
      <c r="R59" s="47"/>
    </row>
    <row r="60" spans="1:18" ht="3.75" customHeight="1">
      <c r="A60" s="51"/>
      <c r="B60" s="52"/>
      <c r="C60" s="53"/>
      <c r="D60" s="53"/>
      <c r="E60" s="54"/>
      <c r="F60" s="53"/>
      <c r="G60" s="36"/>
      <c r="H60" s="55"/>
      <c r="I60" s="53"/>
      <c r="J60" s="53"/>
      <c r="K60" s="36"/>
      <c r="L60" s="36"/>
      <c r="M60" s="53"/>
      <c r="N60" s="53"/>
      <c r="O60" s="53"/>
      <c r="P60" s="56"/>
    </row>
    <row r="61" spans="1:18" ht="23.25" customHeight="1">
      <c r="A61" s="40"/>
      <c r="B61" s="293" t="s">
        <v>35</v>
      </c>
      <c r="C61" s="294"/>
      <c r="D61" s="295"/>
      <c r="E61" s="296"/>
      <c r="F61" s="297"/>
      <c r="G61" s="36"/>
      <c r="H61" s="37"/>
      <c r="I61" s="47"/>
      <c r="J61" s="48"/>
      <c r="K61" s="47"/>
      <c r="L61" s="49"/>
      <c r="M61" s="49"/>
      <c r="N61" s="49"/>
      <c r="O61" s="50"/>
      <c r="P61" s="47"/>
      <c r="Q61" s="47"/>
      <c r="R61" s="47"/>
    </row>
    <row r="62" spans="1:18" ht="36" customHeight="1">
      <c r="A62" s="40"/>
      <c r="B62" s="373" t="s">
        <v>184</v>
      </c>
      <c r="C62" s="374"/>
      <c r="D62" s="374"/>
      <c r="E62" s="276"/>
      <c r="F62" s="277"/>
      <c r="G62" s="36"/>
      <c r="H62" s="302"/>
      <c r="I62" s="47"/>
      <c r="J62" s="48"/>
      <c r="K62" s="47"/>
      <c r="L62" s="49"/>
      <c r="M62" s="49"/>
      <c r="N62" s="49"/>
      <c r="O62" s="50"/>
      <c r="P62" s="47"/>
      <c r="Q62" s="47"/>
      <c r="R62" s="47"/>
    </row>
    <row r="63" spans="1:18" ht="23.25" customHeight="1">
      <c r="A63" s="40"/>
      <c r="B63" s="280" t="s">
        <v>185</v>
      </c>
      <c r="C63" s="274"/>
      <c r="D63" s="275"/>
      <c r="E63" s="276"/>
      <c r="F63" s="277"/>
      <c r="G63" s="36"/>
      <c r="H63" s="302"/>
      <c r="I63" s="47"/>
      <c r="J63" s="48"/>
      <c r="K63" s="47"/>
      <c r="L63" s="49"/>
      <c r="M63" s="49"/>
      <c r="N63" s="49"/>
      <c r="O63" s="50"/>
      <c r="P63" s="47"/>
      <c r="Q63" s="47"/>
      <c r="R63" s="47"/>
    </row>
    <row r="64" spans="1:18" ht="23.25" customHeight="1">
      <c r="A64" s="40"/>
      <c r="B64" s="281" t="s">
        <v>186</v>
      </c>
      <c r="C64" s="282"/>
      <c r="D64" s="283"/>
      <c r="E64" s="284"/>
      <c r="F64" s="285"/>
      <c r="G64" s="36"/>
      <c r="H64" s="299">
        <v>1</v>
      </c>
      <c r="I64" s="47"/>
      <c r="J64" s="48"/>
      <c r="K64" s="47"/>
      <c r="L64" s="49"/>
      <c r="M64" s="49"/>
      <c r="N64" s="49"/>
      <c r="O64" s="50"/>
      <c r="P64" s="47"/>
      <c r="Q64" s="47"/>
      <c r="R64" s="47"/>
    </row>
    <row r="65" spans="2:15" ht="13.5">
      <c r="B65" s="36"/>
      <c r="C65" s="36"/>
      <c r="D65" s="36"/>
      <c r="E65" s="36"/>
      <c r="F65" s="36"/>
      <c r="G65" s="36"/>
      <c r="H65" s="37"/>
      <c r="I65" s="38"/>
      <c r="J65" s="38"/>
      <c r="K65" s="36"/>
      <c r="L65" s="36"/>
      <c r="M65" s="36"/>
      <c r="N65" s="36"/>
      <c r="O65" s="36"/>
    </row>
    <row r="66" spans="2:15" ht="13.5">
      <c r="B66" s="36"/>
      <c r="C66" s="36"/>
      <c r="D66" s="36"/>
      <c r="E66" s="36"/>
      <c r="F66" s="36"/>
      <c r="G66" s="36"/>
      <c r="H66" s="37"/>
      <c r="I66" s="38"/>
      <c r="J66" s="38"/>
      <c r="K66" s="36"/>
      <c r="L66" s="36"/>
      <c r="M66" s="36"/>
      <c r="N66" s="36"/>
      <c r="O66" s="36"/>
    </row>
    <row r="67" spans="2:15" ht="13.5">
      <c r="B67" s="36"/>
      <c r="C67" s="36"/>
      <c r="D67" s="36"/>
      <c r="E67" s="36"/>
      <c r="F67" s="36"/>
      <c r="G67" s="36"/>
      <c r="H67" s="37"/>
      <c r="I67" s="38"/>
      <c r="J67" s="38"/>
      <c r="K67" s="36"/>
      <c r="L67" s="36"/>
      <c r="M67" s="36"/>
      <c r="N67" s="36"/>
      <c r="O67" s="36"/>
    </row>
    <row r="68" spans="2:15" ht="13.5">
      <c r="B68" s="36"/>
      <c r="C68" s="36"/>
      <c r="D68" s="36"/>
      <c r="E68" s="36"/>
      <c r="F68" s="36"/>
      <c r="G68" s="36"/>
      <c r="H68" s="37"/>
      <c r="I68" s="38"/>
      <c r="J68" s="38"/>
      <c r="K68" s="36"/>
      <c r="L68" s="36"/>
      <c r="M68" s="36"/>
      <c r="N68" s="36"/>
      <c r="O68" s="36"/>
    </row>
    <row r="69" spans="2:15" ht="13.5">
      <c r="I69" s="38"/>
      <c r="J69" s="38"/>
    </row>
  </sheetData>
  <sheetProtection password="DE71" sheet="1" objects="1" scenarios="1"/>
  <mergeCells count="2">
    <mergeCell ref="B62:D62"/>
    <mergeCell ref="C1:F1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headerFooter>
    <oddHeader>&amp;R&amp;"メイリオ,レギュラー"&amp;12Ⅰ　基本データ把握と分析</oddHeader>
    <oddFooter>&amp;C&amp;"メイリオ,レギュラー"&amp;P</oddFooter>
  </headerFooter>
  <rowBreaks count="1" manualBreakCount="1">
    <brk id="4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2:R110"/>
  <sheetViews>
    <sheetView showGridLines="0" view="pageBreakPreview" zoomScale="80" zoomScaleNormal="90" zoomScaleSheetLayoutView="80" workbookViewId="0">
      <selection activeCell="E21" sqref="E21"/>
    </sheetView>
  </sheetViews>
  <sheetFormatPr defaultRowHeight="12"/>
  <cols>
    <col min="1" max="1" width="3.375" style="34" customWidth="1"/>
    <col min="2" max="2" width="55.25" style="39" customWidth="1"/>
    <col min="3" max="3" width="7.25" style="39" customWidth="1"/>
    <col min="4" max="4" width="4.375" style="39" customWidth="1"/>
    <col min="5" max="5" width="8" style="39" customWidth="1"/>
    <col min="6" max="6" width="4.875" style="39" customWidth="1"/>
    <col min="7" max="7" width="3.375" style="39" customWidth="1"/>
    <col min="8" max="8" width="13.625" style="126" bestFit="1" customWidth="1"/>
    <col min="9" max="9" width="13.375" style="56" bestFit="1" customWidth="1"/>
    <col min="10" max="10" width="7.25" style="56" bestFit="1" customWidth="1"/>
    <col min="11" max="14" width="5.25" style="39" customWidth="1"/>
    <col min="15" max="16384" width="9" style="39"/>
  </cols>
  <sheetData>
    <row r="2" spans="1:18" ht="30" customHeight="1">
      <c r="B2" s="35" t="s">
        <v>245</v>
      </c>
      <c r="C2" s="375"/>
      <c r="D2" s="375"/>
      <c r="E2" s="375"/>
      <c r="F2" s="375"/>
      <c r="G2" s="36"/>
      <c r="H2" s="37"/>
      <c r="I2" s="38"/>
      <c r="J2" s="38"/>
      <c r="K2" s="36"/>
      <c r="L2" s="36"/>
      <c r="M2" s="36"/>
      <c r="N2" s="36"/>
      <c r="O2" s="36"/>
    </row>
    <row r="3" spans="1:18" ht="23.25" customHeight="1">
      <c r="A3" s="40"/>
      <c r="B3" s="41" t="s">
        <v>50</v>
      </c>
      <c r="C3" s="42"/>
      <c r="D3" s="43"/>
      <c r="E3" s="44">
        <f>SUM(E5,E19)</f>
        <v>10</v>
      </c>
      <c r="F3" s="45" t="s">
        <v>68</v>
      </c>
      <c r="G3" s="36"/>
      <c r="H3" s="46"/>
      <c r="I3" s="47"/>
      <c r="J3" s="48"/>
      <c r="K3" s="47"/>
      <c r="L3" s="49"/>
      <c r="M3" s="49"/>
      <c r="N3" s="49"/>
      <c r="O3" s="50"/>
      <c r="P3" s="47"/>
      <c r="Q3" s="47"/>
      <c r="R3" s="47"/>
    </row>
    <row r="4" spans="1:18" ht="3.75" customHeight="1">
      <c r="A4" s="51"/>
      <c r="B4" s="52"/>
      <c r="C4" s="53"/>
      <c r="D4" s="53"/>
      <c r="E4" s="54"/>
      <c r="F4" s="53"/>
      <c r="G4" s="36"/>
      <c r="H4" s="55"/>
      <c r="I4" s="53"/>
      <c r="J4" s="53"/>
      <c r="K4" s="36"/>
      <c r="L4" s="36"/>
      <c r="M4" s="53"/>
      <c r="N4" s="53"/>
      <c r="O4" s="53"/>
      <c r="P4" s="56"/>
    </row>
    <row r="5" spans="1:18" ht="23.25" customHeight="1">
      <c r="A5" s="51"/>
      <c r="B5" s="57" t="s">
        <v>51</v>
      </c>
      <c r="C5" s="58"/>
      <c r="D5" s="58"/>
      <c r="E5" s="59">
        <f>SUM(E7,E14)</f>
        <v>3</v>
      </c>
      <c r="F5" s="60" t="s">
        <v>2</v>
      </c>
      <c r="G5" s="36"/>
      <c r="H5" s="55"/>
      <c r="I5" s="53"/>
      <c r="J5" s="53"/>
      <c r="K5" s="36"/>
      <c r="L5" s="36"/>
      <c r="M5" s="53"/>
      <c r="N5" s="53"/>
      <c r="O5" s="53"/>
      <c r="P5" s="56"/>
    </row>
    <row r="6" spans="1:18" ht="3.75" customHeight="1">
      <c r="A6" s="51"/>
      <c r="B6" s="52"/>
      <c r="C6" s="53"/>
      <c r="D6" s="53"/>
      <c r="E6" s="54"/>
      <c r="F6" s="53"/>
      <c r="G6" s="36"/>
      <c r="H6" s="55"/>
      <c r="I6" s="53"/>
      <c r="J6" s="53"/>
      <c r="K6" s="36"/>
      <c r="L6" s="36"/>
      <c r="M6" s="53"/>
      <c r="N6" s="53"/>
      <c r="O6" s="53"/>
      <c r="P6" s="56"/>
    </row>
    <row r="7" spans="1:18" ht="26.25" customHeight="1">
      <c r="A7" s="40"/>
      <c r="B7" s="61" t="s">
        <v>115</v>
      </c>
      <c r="C7" s="62"/>
      <c r="D7" s="63"/>
      <c r="E7" s="64">
        <f>SUM(E8,E13)</f>
        <v>2</v>
      </c>
      <c r="F7" s="65" t="s">
        <v>2</v>
      </c>
      <c r="G7" s="36"/>
      <c r="H7" s="37"/>
      <c r="J7" s="53"/>
      <c r="K7" s="36"/>
      <c r="L7" s="36"/>
      <c r="M7" s="53"/>
      <c r="N7" s="53"/>
      <c r="O7" s="56"/>
      <c r="P7" s="56"/>
    </row>
    <row r="8" spans="1:18" ht="23.25" customHeight="1">
      <c r="A8" s="40"/>
      <c r="B8" s="66" t="s">
        <v>116</v>
      </c>
      <c r="C8" s="67"/>
      <c r="D8" s="68"/>
      <c r="E8" s="69">
        <f>IF(H11=1,VALUE(1),IF(H11=2,VALUE(0),""))</f>
        <v>1</v>
      </c>
      <c r="F8" s="70" t="s">
        <v>2</v>
      </c>
      <c r="G8" s="36"/>
      <c r="H8" s="37"/>
      <c r="J8" s="53"/>
      <c r="K8" s="36"/>
      <c r="L8" s="36"/>
      <c r="M8" s="53"/>
      <c r="N8" s="53"/>
      <c r="O8" s="56"/>
      <c r="P8" s="56"/>
    </row>
    <row r="9" spans="1:18" ht="15.75" customHeight="1">
      <c r="A9" s="40"/>
      <c r="B9" s="71" t="s">
        <v>72</v>
      </c>
      <c r="C9" s="72"/>
      <c r="D9" s="73"/>
      <c r="E9" s="74"/>
      <c r="F9" s="75"/>
      <c r="G9" s="36"/>
      <c r="H9" s="37"/>
      <c r="J9" s="53"/>
      <c r="K9" s="36"/>
      <c r="L9" s="36"/>
      <c r="M9" s="53"/>
      <c r="N9" s="53"/>
      <c r="O9" s="56"/>
      <c r="P9" s="56"/>
    </row>
    <row r="10" spans="1:18" ht="19.5" customHeight="1">
      <c r="A10" s="40"/>
      <c r="B10" s="76" t="s">
        <v>52</v>
      </c>
      <c r="C10" s="77"/>
      <c r="D10" s="78"/>
      <c r="E10" s="79"/>
      <c r="F10" s="80"/>
      <c r="G10" s="36"/>
      <c r="H10" s="37"/>
      <c r="J10" s="53"/>
      <c r="K10" s="36"/>
      <c r="L10" s="36"/>
      <c r="M10" s="53"/>
      <c r="N10" s="53"/>
      <c r="O10" s="56"/>
      <c r="P10" s="56"/>
    </row>
    <row r="11" spans="1:18" ht="19.5" customHeight="1">
      <c r="A11" s="40"/>
      <c r="B11" s="81" t="s">
        <v>55</v>
      </c>
      <c r="C11" s="82"/>
      <c r="D11" s="83"/>
      <c r="E11" s="84"/>
      <c r="F11" s="85"/>
      <c r="G11" s="36"/>
      <c r="H11" s="86">
        <v>1</v>
      </c>
      <c r="J11" s="53"/>
      <c r="K11" s="36"/>
      <c r="L11" s="36"/>
      <c r="M11" s="53"/>
      <c r="N11" s="53"/>
      <c r="O11" s="56"/>
      <c r="P11" s="56"/>
    </row>
    <row r="12" spans="1:18" ht="15.75" customHeight="1">
      <c r="A12" s="40"/>
      <c r="B12" s="87" t="s">
        <v>25</v>
      </c>
      <c r="C12" s="88"/>
      <c r="D12" s="89"/>
      <c r="E12" s="90"/>
      <c r="F12" s="91"/>
      <c r="G12" s="36"/>
      <c r="H12" s="37"/>
      <c r="J12" s="53"/>
      <c r="K12" s="36"/>
      <c r="L12" s="36"/>
      <c r="M12" s="53"/>
      <c r="N12" s="53"/>
      <c r="O12" s="92"/>
      <c r="P12" s="56"/>
    </row>
    <row r="13" spans="1:18" ht="22.5" customHeight="1">
      <c r="A13" s="40"/>
      <c r="B13" s="93" t="s">
        <v>53</v>
      </c>
      <c r="C13" s="94"/>
      <c r="D13" s="95"/>
      <c r="E13" s="96">
        <f>IF(H13=TRUE,VALUE(1),"")</f>
        <v>1</v>
      </c>
      <c r="F13" s="97" t="s">
        <v>2</v>
      </c>
      <c r="G13" s="36"/>
      <c r="H13" s="86" t="b">
        <v>1</v>
      </c>
      <c r="J13" s="53"/>
      <c r="K13" s="36"/>
      <c r="L13" s="36"/>
      <c r="M13" s="53"/>
      <c r="N13" s="53"/>
      <c r="O13" s="56"/>
      <c r="P13" s="56"/>
    </row>
    <row r="14" spans="1:18" ht="26.25" customHeight="1">
      <c r="A14" s="40"/>
      <c r="B14" s="61" t="s">
        <v>54</v>
      </c>
      <c r="C14" s="62"/>
      <c r="D14" s="63"/>
      <c r="E14" s="64">
        <f>IF(H17=1,VALUE(1),IF(H17=2,VALUE(0),""))</f>
        <v>1</v>
      </c>
      <c r="F14" s="65" t="s">
        <v>2</v>
      </c>
      <c r="G14" s="36"/>
      <c r="H14" s="37"/>
      <c r="J14" s="53"/>
      <c r="K14" s="36"/>
      <c r="L14" s="36"/>
      <c r="M14" s="53"/>
      <c r="N14" s="53"/>
      <c r="O14" s="92"/>
      <c r="P14" s="56"/>
    </row>
    <row r="15" spans="1:18" ht="15.75" customHeight="1">
      <c r="A15" s="40"/>
      <c r="B15" s="71" t="s">
        <v>73</v>
      </c>
      <c r="C15" s="72"/>
      <c r="D15" s="73"/>
      <c r="E15" s="74"/>
      <c r="F15" s="75"/>
      <c r="G15" s="36"/>
      <c r="H15" s="37"/>
      <c r="J15" s="53"/>
      <c r="K15" s="36"/>
      <c r="L15" s="36"/>
      <c r="M15" s="53"/>
      <c r="N15" s="53"/>
      <c r="O15" s="56"/>
      <c r="P15" s="56"/>
    </row>
    <row r="16" spans="1:18" ht="19.5" customHeight="1">
      <c r="A16" s="40"/>
      <c r="B16" s="76" t="s">
        <v>56</v>
      </c>
      <c r="C16" s="77"/>
      <c r="D16" s="78"/>
      <c r="E16" s="79"/>
      <c r="F16" s="80"/>
      <c r="G16" s="36"/>
      <c r="H16" s="37"/>
      <c r="J16" s="53"/>
      <c r="K16" s="36"/>
      <c r="L16" s="36"/>
      <c r="M16" s="53"/>
      <c r="N16" s="53"/>
      <c r="O16" s="56"/>
      <c r="P16" s="56"/>
    </row>
    <row r="17" spans="1:16" ht="19.5" customHeight="1">
      <c r="A17" s="40"/>
      <c r="B17" s="98" t="s">
        <v>57</v>
      </c>
      <c r="C17" s="94"/>
      <c r="D17" s="95"/>
      <c r="E17" s="99"/>
      <c r="F17" s="100"/>
      <c r="G17" s="36"/>
      <c r="H17" s="86">
        <v>1</v>
      </c>
      <c r="J17" s="53"/>
      <c r="K17" s="36"/>
      <c r="L17" s="36"/>
      <c r="M17" s="53"/>
      <c r="N17" s="53"/>
      <c r="O17" s="56"/>
      <c r="P17" s="56"/>
    </row>
    <row r="18" spans="1:16" ht="19.5" customHeight="1">
      <c r="B18" s="36"/>
      <c r="C18" s="36"/>
      <c r="D18" s="36"/>
      <c r="E18" s="36"/>
      <c r="F18" s="36"/>
      <c r="G18" s="36"/>
      <c r="H18" s="37"/>
      <c r="K18" s="36"/>
      <c r="L18" s="36"/>
      <c r="M18" s="36"/>
      <c r="N18" s="36"/>
    </row>
    <row r="19" spans="1:16" ht="23.25" customHeight="1">
      <c r="A19" s="51"/>
      <c r="B19" s="57" t="s">
        <v>58</v>
      </c>
      <c r="C19" s="58"/>
      <c r="D19" s="58"/>
      <c r="E19" s="59">
        <f>SUM(E21,E22,E33,E36)</f>
        <v>7</v>
      </c>
      <c r="F19" s="101" t="s">
        <v>2</v>
      </c>
      <c r="G19" s="36"/>
      <c r="H19" s="55"/>
      <c r="K19" s="36"/>
      <c r="L19" s="36"/>
      <c r="M19" s="53"/>
      <c r="N19" s="53"/>
      <c r="O19" s="53"/>
      <c r="P19" s="56"/>
    </row>
    <row r="20" spans="1:16" ht="3.75" customHeight="1">
      <c r="A20" s="51"/>
      <c r="B20" s="52"/>
      <c r="C20" s="53"/>
      <c r="D20" s="53"/>
      <c r="E20" s="54"/>
      <c r="F20" s="53"/>
      <c r="G20" s="36"/>
      <c r="H20" s="55"/>
      <c r="K20" s="36"/>
      <c r="L20" s="36"/>
      <c r="M20" s="53"/>
      <c r="N20" s="53"/>
      <c r="O20" s="53"/>
      <c r="P20" s="56"/>
    </row>
    <row r="21" spans="1:16" ht="26.25" customHeight="1">
      <c r="A21" s="40"/>
      <c r="B21" s="102" t="s">
        <v>197</v>
      </c>
      <c r="C21" s="103">
        <v>12</v>
      </c>
      <c r="D21" s="104" t="s">
        <v>189</v>
      </c>
      <c r="E21" s="105">
        <f>IF(C21="","",IF(C21&lt;4,VALUE(0),IF(C21&lt;12,VALUE(1),IF(C21&gt;=12,VALUE(2)))))</f>
        <v>2</v>
      </c>
      <c r="F21" s="106" t="s">
        <v>2</v>
      </c>
      <c r="G21" s="36"/>
      <c r="H21" s="37"/>
      <c r="J21" s="53"/>
      <c r="K21" s="36"/>
      <c r="L21" s="36"/>
      <c r="M21" s="53"/>
      <c r="N21" s="53"/>
      <c r="O21" s="56"/>
      <c r="P21" s="56"/>
    </row>
    <row r="22" spans="1:16" ht="26.25" customHeight="1">
      <c r="A22" s="40"/>
      <c r="B22" s="107" t="s">
        <v>70</v>
      </c>
      <c r="C22" s="108"/>
      <c r="D22" s="109"/>
      <c r="E22" s="64">
        <f>SUM(E24,E27,E30)</f>
        <v>3</v>
      </c>
      <c r="F22" s="65" t="s">
        <v>2</v>
      </c>
      <c r="G22" s="36"/>
      <c r="H22" s="37"/>
      <c r="J22" s="53"/>
      <c r="K22" s="36"/>
      <c r="L22" s="36"/>
      <c r="M22" s="53"/>
      <c r="N22" s="53"/>
      <c r="O22" s="56"/>
      <c r="P22" s="56"/>
    </row>
    <row r="23" spans="1:16" ht="15.75" customHeight="1">
      <c r="A23" s="40"/>
      <c r="B23" s="71" t="s">
        <v>74</v>
      </c>
      <c r="C23" s="72"/>
      <c r="D23" s="73"/>
      <c r="E23" s="74"/>
      <c r="F23" s="75"/>
      <c r="G23" s="36"/>
      <c r="H23" s="37"/>
      <c r="J23" s="53"/>
      <c r="K23" s="36"/>
      <c r="L23" s="36"/>
      <c r="M23" s="53"/>
      <c r="N23" s="53"/>
      <c r="O23" s="56"/>
      <c r="P23" s="56"/>
    </row>
    <row r="24" spans="1:16" ht="23.25" customHeight="1">
      <c r="A24" s="40"/>
      <c r="B24" s="110" t="s">
        <v>60</v>
      </c>
      <c r="C24" s="72"/>
      <c r="D24" s="73"/>
      <c r="E24" s="69">
        <f>IF(H26="","",IF(H26=1,VALUE(1),IF(H26=2,VALUE(0))))</f>
        <v>1</v>
      </c>
      <c r="F24" s="70" t="s">
        <v>2</v>
      </c>
      <c r="G24" s="36"/>
      <c r="H24" s="37"/>
      <c r="J24" s="53"/>
      <c r="K24" s="36"/>
      <c r="L24" s="36"/>
      <c r="M24" s="53"/>
      <c r="N24" s="53"/>
      <c r="O24" s="56"/>
      <c r="P24" s="56"/>
    </row>
    <row r="25" spans="1:16" ht="20.25" customHeight="1">
      <c r="A25" s="40"/>
      <c r="B25" s="76" t="s">
        <v>59</v>
      </c>
      <c r="C25" s="77"/>
      <c r="D25" s="78"/>
      <c r="E25" s="79"/>
      <c r="F25" s="80"/>
      <c r="G25" s="36"/>
      <c r="H25" s="37"/>
      <c r="J25" s="53"/>
      <c r="K25" s="36"/>
      <c r="L25" s="36"/>
      <c r="M25" s="53"/>
      <c r="N25" s="53"/>
      <c r="O25" s="56"/>
      <c r="P25" s="56"/>
    </row>
    <row r="26" spans="1:16" ht="20.25" customHeight="1">
      <c r="A26" s="40"/>
      <c r="B26" s="81" t="s">
        <v>191</v>
      </c>
      <c r="C26" s="82"/>
      <c r="D26" s="83"/>
      <c r="E26" s="84"/>
      <c r="F26" s="85"/>
      <c r="G26" s="36"/>
      <c r="H26" s="86">
        <v>1</v>
      </c>
      <c r="J26" s="53"/>
      <c r="K26" s="36"/>
      <c r="L26" s="36"/>
      <c r="M26" s="53"/>
      <c r="N26" s="53"/>
      <c r="O26" s="56"/>
      <c r="P26" s="56"/>
    </row>
    <row r="27" spans="1:16" ht="23.25" customHeight="1">
      <c r="A27" s="40"/>
      <c r="B27" s="111" t="s">
        <v>62</v>
      </c>
      <c r="C27" s="67"/>
      <c r="D27" s="68"/>
      <c r="E27" s="69">
        <f>IF(H29=1,VALUE(1),IF(H29=2,VALUE(0),IF(H29="","")))</f>
        <v>1</v>
      </c>
      <c r="F27" s="70" t="s">
        <v>2</v>
      </c>
      <c r="G27" s="36"/>
      <c r="H27" s="37"/>
      <c r="J27" s="53"/>
      <c r="K27" s="36"/>
      <c r="L27" s="36"/>
      <c r="M27" s="53"/>
      <c r="N27" s="53"/>
      <c r="O27" s="56"/>
      <c r="P27" s="56"/>
    </row>
    <row r="28" spans="1:16" ht="21.75" customHeight="1">
      <c r="A28" s="40"/>
      <c r="B28" s="76" t="s">
        <v>61</v>
      </c>
      <c r="C28" s="77"/>
      <c r="D28" s="78"/>
      <c r="E28" s="79"/>
      <c r="F28" s="80"/>
      <c r="G28" s="36"/>
      <c r="H28" s="37"/>
      <c r="J28" s="53"/>
      <c r="K28" s="36"/>
      <c r="L28" s="36"/>
      <c r="M28" s="53"/>
      <c r="N28" s="53"/>
      <c r="O28" s="56"/>
      <c r="P28" s="56"/>
    </row>
    <row r="29" spans="1:16" ht="21.75" customHeight="1">
      <c r="A29" s="40"/>
      <c r="B29" s="81" t="s">
        <v>190</v>
      </c>
      <c r="C29" s="82"/>
      <c r="D29" s="83"/>
      <c r="E29" s="84"/>
      <c r="F29" s="85"/>
      <c r="G29" s="36"/>
      <c r="H29" s="86">
        <v>1</v>
      </c>
      <c r="J29" s="53"/>
      <c r="K29" s="36"/>
      <c r="L29" s="36"/>
      <c r="M29" s="53"/>
      <c r="N29" s="53"/>
      <c r="O29" s="56"/>
      <c r="P29" s="56"/>
    </row>
    <row r="30" spans="1:16" ht="23.25" customHeight="1">
      <c r="A30" s="40"/>
      <c r="B30" s="111" t="s">
        <v>63</v>
      </c>
      <c r="C30" s="67"/>
      <c r="D30" s="68"/>
      <c r="E30" s="69">
        <f>IF(H32=1,VALUE(1),IF(H32=2,VALUE(0),""))</f>
        <v>1</v>
      </c>
      <c r="F30" s="70" t="s">
        <v>2</v>
      </c>
      <c r="G30" s="36"/>
      <c r="H30" s="37"/>
      <c r="J30" s="53"/>
      <c r="K30" s="36"/>
      <c r="L30" s="36"/>
      <c r="M30" s="53"/>
      <c r="N30" s="53"/>
      <c r="O30" s="56"/>
      <c r="P30" s="56"/>
    </row>
    <row r="31" spans="1:16" ht="19.5" customHeight="1">
      <c r="A31" s="40"/>
      <c r="B31" s="76" t="s">
        <v>64</v>
      </c>
      <c r="C31" s="77"/>
      <c r="D31" s="78"/>
      <c r="E31" s="79"/>
      <c r="F31" s="80"/>
      <c r="G31" s="36"/>
      <c r="H31" s="37"/>
      <c r="J31" s="53"/>
      <c r="K31" s="36"/>
      <c r="L31" s="36"/>
      <c r="M31" s="53"/>
      <c r="N31" s="53"/>
      <c r="O31" s="56"/>
      <c r="P31" s="56"/>
    </row>
    <row r="32" spans="1:16" ht="19.5" customHeight="1">
      <c r="A32" s="40"/>
      <c r="B32" s="98" t="s">
        <v>192</v>
      </c>
      <c r="C32" s="94"/>
      <c r="D32" s="95"/>
      <c r="E32" s="99"/>
      <c r="F32" s="100"/>
      <c r="G32" s="36"/>
      <c r="H32" s="86">
        <v>1</v>
      </c>
      <c r="J32" s="53"/>
      <c r="K32" s="36"/>
      <c r="L32" s="36"/>
      <c r="M32" s="53"/>
      <c r="N32" s="53"/>
      <c r="O32" s="56"/>
      <c r="P32" s="56"/>
    </row>
    <row r="33" spans="1:18" ht="26.25" customHeight="1">
      <c r="A33" s="40"/>
      <c r="B33" s="61" t="s">
        <v>65</v>
      </c>
      <c r="C33" s="62"/>
      <c r="D33" s="63"/>
      <c r="E33" s="64">
        <f>IF(H35="","",IF(H35=1,VALUE(1),IF(H35=2,VALUE(0))))</f>
        <v>1</v>
      </c>
      <c r="F33" s="65" t="s">
        <v>2</v>
      </c>
      <c r="G33" s="36"/>
      <c r="H33" s="37"/>
      <c r="J33" s="53"/>
      <c r="K33" s="36"/>
      <c r="L33" s="36"/>
      <c r="M33" s="53"/>
      <c r="N33" s="53"/>
      <c r="O33" s="56"/>
      <c r="P33" s="56"/>
    </row>
    <row r="34" spans="1:18" ht="20.25" customHeight="1">
      <c r="A34" s="40"/>
      <c r="B34" s="76" t="s">
        <v>66</v>
      </c>
      <c r="C34" s="77"/>
      <c r="D34" s="78"/>
      <c r="E34" s="79"/>
      <c r="F34" s="80"/>
      <c r="G34" s="36"/>
      <c r="H34" s="37"/>
      <c r="J34" s="53"/>
      <c r="K34" s="36"/>
      <c r="L34" s="36"/>
      <c r="M34" s="53"/>
      <c r="N34" s="53"/>
      <c r="O34" s="56"/>
      <c r="P34" s="56"/>
    </row>
    <row r="35" spans="1:18" ht="20.25" customHeight="1">
      <c r="A35" s="40"/>
      <c r="B35" s="112" t="s">
        <v>193</v>
      </c>
      <c r="C35" s="77"/>
      <c r="D35" s="78"/>
      <c r="E35" s="79"/>
      <c r="F35" s="80"/>
      <c r="G35" s="36"/>
      <c r="H35" s="86">
        <v>1</v>
      </c>
      <c r="J35" s="53"/>
      <c r="K35" s="36"/>
      <c r="L35" s="36"/>
      <c r="M35" s="53"/>
      <c r="N35" s="53"/>
      <c r="O35" s="56"/>
      <c r="P35" s="56"/>
    </row>
    <row r="36" spans="1:18" ht="26.25" customHeight="1">
      <c r="A36" s="40"/>
      <c r="B36" s="113" t="s">
        <v>67</v>
      </c>
      <c r="C36" s="114"/>
      <c r="D36" s="115"/>
      <c r="E36" s="116">
        <f>IF(H39=TRUE,VALUE(1),"")</f>
        <v>1</v>
      </c>
      <c r="F36" s="117" t="s">
        <v>2</v>
      </c>
      <c r="G36" s="36"/>
      <c r="H36" s="37"/>
      <c r="J36" s="53"/>
      <c r="K36" s="36"/>
      <c r="L36" s="36"/>
      <c r="M36" s="53"/>
      <c r="N36" s="53"/>
      <c r="O36" s="56"/>
      <c r="P36" s="56"/>
    </row>
    <row r="37" spans="1:18" ht="26.25" customHeight="1">
      <c r="A37" s="40"/>
      <c r="B37" s="118" t="s">
        <v>215</v>
      </c>
      <c r="C37" s="119"/>
      <c r="D37" s="120"/>
      <c r="E37" s="121"/>
      <c r="F37" s="122"/>
      <c r="G37" s="36"/>
      <c r="H37" s="37"/>
      <c r="J37" s="53"/>
      <c r="K37" s="36"/>
      <c r="L37" s="36"/>
      <c r="M37" s="53"/>
      <c r="N37" s="53"/>
      <c r="O37" s="56"/>
      <c r="P37" s="56"/>
    </row>
    <row r="38" spans="1:18" ht="21" customHeight="1">
      <c r="B38" s="376" t="s">
        <v>35</v>
      </c>
      <c r="C38" s="377"/>
      <c r="D38" s="377"/>
      <c r="E38" s="377"/>
      <c r="F38" s="378"/>
      <c r="G38" s="36"/>
      <c r="H38" s="37"/>
      <c r="I38" s="38"/>
      <c r="J38" s="38"/>
      <c r="K38" s="36"/>
      <c r="L38" s="36"/>
      <c r="M38" s="36"/>
      <c r="N38" s="36"/>
      <c r="O38" s="36"/>
    </row>
    <row r="39" spans="1:18" ht="25.5" customHeight="1">
      <c r="B39" s="123" t="s">
        <v>246</v>
      </c>
      <c r="C39" s="124"/>
      <c r="D39" s="124"/>
      <c r="E39" s="124"/>
      <c r="F39" s="125"/>
      <c r="G39" s="36"/>
      <c r="H39" s="86" t="b">
        <v>1</v>
      </c>
      <c r="I39" s="38"/>
      <c r="J39" s="38"/>
      <c r="K39" s="36"/>
      <c r="L39" s="36"/>
      <c r="M39" s="36"/>
      <c r="N39" s="36"/>
      <c r="O39" s="36"/>
    </row>
    <row r="40" spans="1:18" ht="30" customHeight="1"/>
    <row r="41" spans="1:18" ht="23.25" customHeight="1">
      <c r="A41" s="40"/>
      <c r="B41" s="41" t="s">
        <v>75</v>
      </c>
      <c r="C41" s="42"/>
      <c r="D41" s="43"/>
      <c r="E41" s="44">
        <f>SUM(E43,E53,E61)</f>
        <v>10</v>
      </c>
      <c r="F41" s="45" t="s">
        <v>2</v>
      </c>
      <c r="G41" s="36"/>
      <c r="H41" s="46"/>
      <c r="I41" s="47"/>
      <c r="J41" s="48"/>
      <c r="K41" s="47"/>
      <c r="L41" s="49"/>
      <c r="M41" s="49"/>
      <c r="N41" s="49"/>
      <c r="O41" s="50"/>
      <c r="P41" s="47"/>
      <c r="Q41" s="47"/>
      <c r="R41" s="47"/>
    </row>
    <row r="42" spans="1:18" ht="3.75" customHeight="1">
      <c r="A42" s="51"/>
      <c r="B42" s="52"/>
      <c r="C42" s="53"/>
      <c r="D42" s="53"/>
      <c r="E42" s="54"/>
      <c r="F42" s="53"/>
      <c r="G42" s="36"/>
      <c r="H42" s="55"/>
      <c r="I42" s="53"/>
      <c r="J42" s="53"/>
      <c r="K42" s="36"/>
      <c r="L42" s="36"/>
      <c r="M42" s="53"/>
      <c r="N42" s="53"/>
      <c r="O42" s="53"/>
      <c r="P42" s="56"/>
    </row>
    <row r="43" spans="1:18" ht="23.25" customHeight="1">
      <c r="A43" s="51"/>
      <c r="B43" s="57" t="s">
        <v>76</v>
      </c>
      <c r="C43" s="58"/>
      <c r="D43" s="58"/>
      <c r="E43" s="59">
        <f>SUM(E45,E50,E51)</f>
        <v>3</v>
      </c>
      <c r="F43" s="60" t="s">
        <v>2</v>
      </c>
      <c r="G43" s="36"/>
      <c r="H43" s="55"/>
      <c r="I43" s="53"/>
      <c r="J43" s="53"/>
      <c r="K43" s="36"/>
      <c r="L43" s="36"/>
      <c r="M43" s="53"/>
      <c r="N43" s="53"/>
      <c r="O43" s="53"/>
      <c r="P43" s="56"/>
    </row>
    <row r="44" spans="1:18" ht="3.75" customHeight="1">
      <c r="A44" s="51"/>
      <c r="B44" s="52"/>
      <c r="C44" s="53"/>
      <c r="D44" s="53"/>
      <c r="E44" s="54"/>
      <c r="F44" s="53"/>
      <c r="G44" s="36"/>
      <c r="H44" s="55"/>
      <c r="I44" s="53"/>
      <c r="J44" s="53"/>
      <c r="K44" s="36"/>
      <c r="L44" s="36"/>
      <c r="M44" s="53"/>
      <c r="N44" s="53"/>
      <c r="O44" s="53"/>
      <c r="P44" s="56"/>
    </row>
    <row r="45" spans="1:18" ht="23.25" customHeight="1">
      <c r="A45" s="40"/>
      <c r="B45" s="61" t="s">
        <v>77</v>
      </c>
      <c r="C45" s="62"/>
      <c r="D45" s="63"/>
      <c r="E45" s="64">
        <f>IF(H48=1,VALUE(1),IF(H48=2,VALUE(0),""))</f>
        <v>1</v>
      </c>
      <c r="F45" s="65" t="s">
        <v>2</v>
      </c>
      <c r="G45" s="36"/>
      <c r="H45" s="37"/>
      <c r="J45" s="53"/>
      <c r="K45" s="36"/>
      <c r="L45" s="36"/>
      <c r="M45" s="53"/>
      <c r="N45" s="53"/>
      <c r="O45" s="56"/>
      <c r="P45" s="56"/>
    </row>
    <row r="46" spans="1:18" ht="23.25" customHeight="1">
      <c r="A46" s="40"/>
      <c r="B46" s="71" t="s">
        <v>72</v>
      </c>
      <c r="C46" s="72"/>
      <c r="D46" s="73"/>
      <c r="E46" s="74"/>
      <c r="F46" s="75"/>
      <c r="G46" s="36"/>
      <c r="H46" s="37"/>
      <c r="J46" s="53"/>
      <c r="K46" s="36"/>
      <c r="L46" s="36"/>
      <c r="M46" s="53"/>
      <c r="N46" s="53"/>
      <c r="O46" s="56"/>
      <c r="P46" s="56"/>
    </row>
    <row r="47" spans="1:18" ht="23.25" customHeight="1">
      <c r="A47" s="40"/>
      <c r="B47" s="76" t="s">
        <v>78</v>
      </c>
      <c r="C47" s="77"/>
      <c r="D47" s="78"/>
      <c r="E47" s="79"/>
      <c r="F47" s="80"/>
      <c r="G47" s="36"/>
      <c r="H47" s="37"/>
      <c r="J47" s="53"/>
      <c r="K47" s="36"/>
      <c r="L47" s="36"/>
      <c r="M47" s="53"/>
      <c r="N47" s="53"/>
      <c r="O47" s="56"/>
      <c r="P47" s="56"/>
    </row>
    <row r="48" spans="1:18" ht="23.25" customHeight="1">
      <c r="A48" s="40"/>
      <c r="B48" s="81" t="s">
        <v>79</v>
      </c>
      <c r="C48" s="82"/>
      <c r="D48" s="83"/>
      <c r="E48" s="84"/>
      <c r="F48" s="85"/>
      <c r="G48" s="36"/>
      <c r="H48" s="86">
        <v>1</v>
      </c>
      <c r="J48" s="53"/>
      <c r="K48" s="36"/>
      <c r="L48" s="36"/>
      <c r="M48" s="53"/>
      <c r="N48" s="53"/>
      <c r="O48" s="56"/>
      <c r="P48" s="56"/>
    </row>
    <row r="49" spans="1:16" ht="23.25" customHeight="1">
      <c r="A49" s="40"/>
      <c r="B49" s="87" t="s">
        <v>25</v>
      </c>
      <c r="C49" s="88"/>
      <c r="D49" s="89"/>
      <c r="E49" s="90"/>
      <c r="F49" s="91"/>
      <c r="G49" s="36"/>
      <c r="H49" s="37"/>
      <c r="J49" s="53"/>
      <c r="K49" s="36"/>
      <c r="L49" s="36"/>
      <c r="M49" s="53"/>
      <c r="N49" s="53"/>
      <c r="O49" s="92"/>
      <c r="P49" s="56"/>
    </row>
    <row r="50" spans="1:16" ht="23.25" customHeight="1">
      <c r="A50" s="40"/>
      <c r="B50" s="127" t="s">
        <v>247</v>
      </c>
      <c r="C50" s="128"/>
      <c r="D50" s="129"/>
      <c r="E50" s="69">
        <f>IF(H50=TRUE,VALUE(1),"")</f>
        <v>1</v>
      </c>
      <c r="F50" s="70" t="s">
        <v>2</v>
      </c>
      <c r="G50" s="36"/>
      <c r="H50" s="86" t="b">
        <v>1</v>
      </c>
      <c r="J50" s="53"/>
      <c r="K50" s="36"/>
      <c r="L50" s="36"/>
      <c r="M50" s="53"/>
      <c r="N50" s="53"/>
      <c r="O50" s="56"/>
      <c r="P50" s="56"/>
    </row>
    <row r="51" spans="1:16" ht="23.25" customHeight="1">
      <c r="A51" s="40"/>
      <c r="B51" s="130" t="s">
        <v>248</v>
      </c>
      <c r="C51" s="131"/>
      <c r="D51" s="132"/>
      <c r="E51" s="96">
        <f>IF(H51=TRUE,VALUE(1),"")</f>
        <v>1</v>
      </c>
      <c r="F51" s="97" t="s">
        <v>2</v>
      </c>
      <c r="G51" s="36"/>
      <c r="H51" s="86" t="b">
        <v>1</v>
      </c>
      <c r="J51" s="53"/>
      <c r="K51" s="36"/>
      <c r="L51" s="36"/>
      <c r="M51" s="53"/>
      <c r="N51" s="53"/>
      <c r="O51" s="56"/>
      <c r="P51" s="56"/>
    </row>
    <row r="52" spans="1:16" ht="20.25" customHeight="1">
      <c r="B52" s="36"/>
      <c r="C52" s="36"/>
      <c r="D52" s="36"/>
      <c r="E52" s="36"/>
      <c r="F52" s="36"/>
      <c r="G52" s="36"/>
      <c r="H52" s="37"/>
      <c r="K52" s="36"/>
      <c r="L52" s="36"/>
      <c r="M52" s="36"/>
      <c r="N52" s="36"/>
    </row>
    <row r="53" spans="1:16" ht="23.25" customHeight="1">
      <c r="A53" s="51"/>
      <c r="B53" s="57" t="s">
        <v>80</v>
      </c>
      <c r="C53" s="58"/>
      <c r="D53" s="58"/>
      <c r="E53" s="59">
        <f>SUM(E56,E57,E58,E59)</f>
        <v>4</v>
      </c>
      <c r="F53" s="101" t="s">
        <v>2</v>
      </c>
      <c r="G53" s="36"/>
      <c r="H53" s="55"/>
      <c r="K53" s="36"/>
      <c r="L53" s="36"/>
      <c r="M53" s="53"/>
      <c r="N53" s="53"/>
      <c r="O53" s="53"/>
      <c r="P53" s="56"/>
    </row>
    <row r="54" spans="1:16" ht="3.75" customHeight="1">
      <c r="A54" s="51"/>
      <c r="B54" s="52"/>
      <c r="C54" s="53"/>
      <c r="D54" s="53"/>
      <c r="E54" s="54"/>
      <c r="F54" s="53"/>
      <c r="G54" s="36"/>
      <c r="H54" s="55"/>
      <c r="K54" s="36"/>
      <c r="L54" s="36"/>
      <c r="M54" s="53"/>
      <c r="N54" s="53"/>
      <c r="O54" s="53"/>
      <c r="P54" s="56"/>
    </row>
    <row r="55" spans="1:16" ht="23.25" customHeight="1">
      <c r="A55" s="40"/>
      <c r="B55" s="133" t="s">
        <v>25</v>
      </c>
      <c r="C55" s="134"/>
      <c r="D55" s="135"/>
      <c r="E55" s="136"/>
      <c r="F55" s="137"/>
      <c r="G55" s="36"/>
      <c r="H55" s="37"/>
      <c r="J55" s="53"/>
      <c r="K55" s="36"/>
      <c r="L55" s="36"/>
      <c r="M55" s="53"/>
      <c r="N55" s="53"/>
      <c r="O55" s="92"/>
      <c r="P55" s="56"/>
    </row>
    <row r="56" spans="1:16" ht="23.25" customHeight="1">
      <c r="A56" s="40"/>
      <c r="B56" s="127" t="s">
        <v>249</v>
      </c>
      <c r="C56" s="128"/>
      <c r="D56" s="129"/>
      <c r="E56" s="69">
        <f>IF(H56=TRUE,VALUE(0),"")</f>
        <v>0</v>
      </c>
      <c r="F56" s="70" t="s">
        <v>2</v>
      </c>
      <c r="G56" s="36"/>
      <c r="H56" s="86" t="b">
        <v>1</v>
      </c>
      <c r="J56" s="53"/>
      <c r="K56" s="36"/>
      <c r="L56" s="36"/>
      <c r="M56" s="53"/>
      <c r="N56" s="53"/>
      <c r="O56" s="56"/>
      <c r="P56" s="56"/>
    </row>
    <row r="57" spans="1:16" ht="23.25" customHeight="1">
      <c r="A57" s="40"/>
      <c r="B57" s="127" t="s">
        <v>250</v>
      </c>
      <c r="C57" s="128"/>
      <c r="D57" s="129"/>
      <c r="E57" s="69">
        <f>IF(H57=TRUE,VALUE(1),"")</f>
        <v>1</v>
      </c>
      <c r="F57" s="70" t="s">
        <v>2</v>
      </c>
      <c r="G57" s="36"/>
      <c r="H57" s="86" t="b">
        <v>1</v>
      </c>
      <c r="J57" s="53"/>
      <c r="K57" s="36"/>
      <c r="L57" s="36"/>
      <c r="M57" s="53"/>
      <c r="N57" s="53"/>
      <c r="O57" s="56"/>
      <c r="P57" s="56"/>
    </row>
    <row r="58" spans="1:16" ht="23.25" customHeight="1">
      <c r="A58" s="40"/>
      <c r="B58" s="127" t="s">
        <v>251</v>
      </c>
      <c r="C58" s="128"/>
      <c r="D58" s="129"/>
      <c r="E58" s="69">
        <f>IF(H58=TRUE,VALUE(2),"")</f>
        <v>2</v>
      </c>
      <c r="F58" s="70" t="s">
        <v>2</v>
      </c>
      <c r="G58" s="36"/>
      <c r="H58" s="86" t="b">
        <v>1</v>
      </c>
      <c r="J58" s="53"/>
      <c r="K58" s="36"/>
      <c r="L58" s="36"/>
      <c r="M58" s="53"/>
      <c r="N58" s="53"/>
      <c r="O58" s="56"/>
      <c r="P58" s="56"/>
    </row>
    <row r="59" spans="1:16" ht="23.25" customHeight="1">
      <c r="A59" s="40"/>
      <c r="B59" s="130" t="s">
        <v>252</v>
      </c>
      <c r="C59" s="131"/>
      <c r="D59" s="132"/>
      <c r="E59" s="96">
        <f>IF(H59=TRUE,VALUE(1),"")</f>
        <v>1</v>
      </c>
      <c r="F59" s="97" t="s">
        <v>2</v>
      </c>
      <c r="G59" s="36"/>
      <c r="H59" s="86" t="b">
        <v>1</v>
      </c>
      <c r="J59" s="53"/>
      <c r="K59" s="36"/>
      <c r="L59" s="36"/>
      <c r="M59" s="53"/>
      <c r="N59" s="53"/>
      <c r="O59" s="56"/>
      <c r="P59" s="56"/>
    </row>
    <row r="60" spans="1:16" ht="20.25" customHeight="1">
      <c r="B60" s="36"/>
      <c r="C60" s="36"/>
      <c r="D60" s="36"/>
      <c r="E60" s="36"/>
      <c r="F60" s="36"/>
      <c r="G60" s="36"/>
      <c r="H60" s="37"/>
      <c r="I60" s="38"/>
      <c r="J60" s="38"/>
      <c r="K60" s="36"/>
      <c r="L60" s="36"/>
      <c r="M60" s="36"/>
      <c r="N60" s="36"/>
      <c r="O60" s="36"/>
    </row>
    <row r="61" spans="1:16" ht="23.25" customHeight="1">
      <c r="A61" s="51"/>
      <c r="B61" s="57" t="s">
        <v>81</v>
      </c>
      <c r="C61" s="58"/>
      <c r="D61" s="58"/>
      <c r="E61" s="59">
        <f>SUM(E63,E67)</f>
        <v>3</v>
      </c>
      <c r="F61" s="101" t="s">
        <v>2</v>
      </c>
      <c r="G61" s="36"/>
      <c r="H61" s="55"/>
      <c r="K61" s="36"/>
      <c r="L61" s="36"/>
      <c r="M61" s="53"/>
      <c r="N61" s="53"/>
      <c r="O61" s="53"/>
      <c r="P61" s="56"/>
    </row>
    <row r="62" spans="1:16" ht="3.75" customHeight="1">
      <c r="A62" s="51"/>
      <c r="B62" s="52"/>
      <c r="C62" s="53"/>
      <c r="D62" s="53"/>
      <c r="E62" s="54"/>
      <c r="F62" s="53"/>
      <c r="G62" s="36"/>
      <c r="H62" s="55"/>
      <c r="K62" s="36"/>
      <c r="L62" s="36"/>
      <c r="M62" s="53"/>
      <c r="N62" s="53"/>
      <c r="O62" s="53"/>
      <c r="P62" s="56"/>
    </row>
    <row r="63" spans="1:16" ht="23.25" customHeight="1">
      <c r="A63" s="40"/>
      <c r="B63" s="138" t="s">
        <v>82</v>
      </c>
      <c r="C63" s="114"/>
      <c r="D63" s="115"/>
      <c r="E63" s="116">
        <f>IF(H68=1,VALUE(0),IF(H68=2,VALUE(1),IF(H68=3,VALUE(3),"")))</f>
        <v>3</v>
      </c>
      <c r="F63" s="139" t="s">
        <v>2</v>
      </c>
      <c r="G63" s="36"/>
      <c r="H63" s="37"/>
      <c r="J63" s="53"/>
      <c r="K63" s="36"/>
      <c r="L63" s="36"/>
      <c r="M63" s="53"/>
      <c r="N63" s="53"/>
      <c r="O63" s="56"/>
      <c r="P63" s="56"/>
    </row>
    <row r="64" spans="1:16" ht="23.25" customHeight="1">
      <c r="A64" s="40"/>
      <c r="B64" s="140" t="s">
        <v>72</v>
      </c>
      <c r="C64" s="141"/>
      <c r="D64" s="142"/>
      <c r="E64" s="143"/>
      <c r="F64" s="144"/>
      <c r="G64" s="36"/>
      <c r="H64" s="37"/>
      <c r="J64" s="53"/>
      <c r="K64" s="36"/>
      <c r="L64" s="36"/>
      <c r="M64" s="53"/>
      <c r="N64" s="53"/>
      <c r="O64" s="92"/>
      <c r="P64" s="56"/>
    </row>
    <row r="65" spans="1:18" ht="23.25" customHeight="1">
      <c r="A65" s="40"/>
      <c r="B65" s="145" t="s">
        <v>83</v>
      </c>
      <c r="C65" s="77"/>
      <c r="D65" s="78"/>
      <c r="E65" s="79"/>
      <c r="F65" s="146"/>
      <c r="G65" s="36"/>
      <c r="H65" s="37"/>
      <c r="J65" s="53"/>
      <c r="K65" s="36"/>
      <c r="L65" s="36"/>
      <c r="M65" s="53"/>
      <c r="N65" s="53"/>
      <c r="O65" s="56"/>
      <c r="P65" s="56"/>
    </row>
    <row r="66" spans="1:18" ht="23.25" customHeight="1">
      <c r="A66" s="40"/>
      <c r="B66" s="145" t="s">
        <v>85</v>
      </c>
      <c r="C66" s="77"/>
      <c r="D66" s="78"/>
      <c r="E66" s="79"/>
      <c r="F66" s="146"/>
      <c r="G66" s="36"/>
      <c r="H66" s="39"/>
      <c r="J66" s="53"/>
      <c r="K66" s="36"/>
      <c r="L66" s="36"/>
      <c r="M66" s="53"/>
      <c r="N66" s="53"/>
      <c r="O66" s="56"/>
      <c r="P66" s="56"/>
    </row>
    <row r="67" spans="1:18" ht="23.25" customHeight="1">
      <c r="A67" s="40"/>
      <c r="B67" s="147" t="s">
        <v>253</v>
      </c>
      <c r="C67" s="77"/>
      <c r="D67" s="78"/>
      <c r="E67" s="69" t="str">
        <f>IF(H67=TRUE,VALUE(1),"")</f>
        <v/>
      </c>
      <c r="F67" s="148" t="s">
        <v>2</v>
      </c>
      <c r="G67" s="36"/>
      <c r="H67" s="86" t="b">
        <v>0</v>
      </c>
      <c r="J67" s="53"/>
      <c r="K67" s="36"/>
      <c r="L67" s="36"/>
      <c r="M67" s="53"/>
      <c r="N67" s="53"/>
      <c r="O67" s="56"/>
      <c r="P67" s="56"/>
    </row>
    <row r="68" spans="1:18" ht="23.25" customHeight="1">
      <c r="A68" s="40"/>
      <c r="B68" s="149" t="s">
        <v>84</v>
      </c>
      <c r="C68" s="150"/>
      <c r="D68" s="151"/>
      <c r="E68" s="152"/>
      <c r="F68" s="153"/>
      <c r="G68" s="36"/>
      <c r="H68" s="86">
        <v>3</v>
      </c>
      <c r="J68" s="53"/>
      <c r="K68" s="36"/>
      <c r="L68" s="36"/>
      <c r="M68" s="53"/>
      <c r="N68" s="53"/>
      <c r="O68" s="56"/>
      <c r="P68" s="56"/>
    </row>
    <row r="69" spans="1:18" ht="30" customHeight="1">
      <c r="B69" s="36"/>
      <c r="C69" s="36"/>
      <c r="D69" s="36"/>
      <c r="E69" s="36"/>
      <c r="F69" s="36"/>
      <c r="G69" s="36"/>
      <c r="H69" s="37"/>
      <c r="I69" s="38"/>
      <c r="J69" s="38"/>
      <c r="K69" s="36"/>
      <c r="L69" s="36"/>
      <c r="M69" s="36"/>
      <c r="N69" s="36"/>
      <c r="O69" s="36"/>
    </row>
    <row r="70" spans="1:18" ht="30" customHeight="1">
      <c r="B70" s="36"/>
      <c r="C70" s="36"/>
      <c r="D70" s="36"/>
      <c r="E70" s="36"/>
      <c r="F70" s="36"/>
      <c r="G70" s="36"/>
      <c r="H70" s="37"/>
      <c r="I70" s="38"/>
      <c r="J70" s="38"/>
      <c r="K70" s="36"/>
      <c r="L70" s="36"/>
      <c r="M70" s="36"/>
      <c r="N70" s="36"/>
      <c r="O70" s="36"/>
    </row>
    <row r="71" spans="1:18" ht="30" customHeight="1">
      <c r="B71" s="36"/>
      <c r="C71" s="36"/>
      <c r="D71" s="36"/>
      <c r="E71" s="36"/>
      <c r="F71" s="36"/>
      <c r="G71" s="36"/>
      <c r="H71" s="37"/>
      <c r="I71" s="38"/>
      <c r="J71" s="38"/>
      <c r="K71" s="36"/>
      <c r="L71" s="36"/>
      <c r="M71" s="36"/>
      <c r="N71" s="36"/>
      <c r="O71" s="36"/>
    </row>
    <row r="72" spans="1:18" ht="30" customHeight="1">
      <c r="B72" s="36"/>
      <c r="C72" s="36"/>
      <c r="D72" s="36"/>
      <c r="E72" s="36"/>
      <c r="F72" s="36"/>
      <c r="G72" s="36"/>
      <c r="H72" s="37"/>
      <c r="I72" s="38"/>
      <c r="J72" s="38"/>
      <c r="K72" s="36"/>
      <c r="L72" s="36"/>
      <c r="M72" s="36"/>
      <c r="N72" s="36"/>
      <c r="O72" s="36"/>
    </row>
    <row r="73" spans="1:18" ht="30" customHeight="1">
      <c r="B73" s="36"/>
      <c r="C73" s="36"/>
      <c r="D73" s="36"/>
      <c r="E73" s="36"/>
      <c r="F73" s="36"/>
      <c r="G73" s="36"/>
      <c r="H73" s="37"/>
      <c r="I73" s="38"/>
      <c r="J73" s="38"/>
      <c r="K73" s="36"/>
      <c r="L73" s="36"/>
      <c r="M73" s="36"/>
      <c r="N73" s="36"/>
      <c r="O73" s="36"/>
    </row>
    <row r="74" spans="1:18" ht="30" customHeight="1">
      <c r="B74" s="36"/>
      <c r="C74" s="36"/>
      <c r="D74" s="36"/>
      <c r="E74" s="36"/>
      <c r="F74" s="36"/>
      <c r="G74" s="36"/>
      <c r="H74" s="37"/>
      <c r="I74" s="38"/>
      <c r="J74" s="38"/>
      <c r="K74" s="36"/>
      <c r="L74" s="36"/>
      <c r="M74" s="36"/>
      <c r="N74" s="36"/>
      <c r="O74" s="36"/>
    </row>
    <row r="75" spans="1:18" ht="30" customHeight="1">
      <c r="B75" s="36"/>
      <c r="C75" s="36"/>
      <c r="D75" s="36"/>
      <c r="E75" s="36"/>
      <c r="F75" s="36"/>
      <c r="G75" s="36"/>
      <c r="H75" s="37"/>
      <c r="I75" s="38"/>
      <c r="J75" s="38"/>
      <c r="K75" s="36"/>
      <c r="L75" s="36"/>
      <c r="M75" s="36"/>
      <c r="N75" s="36"/>
      <c r="O75" s="36"/>
    </row>
    <row r="76" spans="1:18" ht="30" customHeight="1"/>
    <row r="77" spans="1:18" ht="23.25" customHeight="1">
      <c r="A77" s="40"/>
      <c r="B77" s="41" t="s">
        <v>86</v>
      </c>
      <c r="C77" s="42"/>
      <c r="D77" s="43"/>
      <c r="E77" s="44">
        <f>SUM(E79,E85,E96)</f>
        <v>10</v>
      </c>
      <c r="F77" s="45" t="s">
        <v>2</v>
      </c>
      <c r="G77" s="36"/>
      <c r="H77" s="46"/>
      <c r="I77" s="47"/>
      <c r="J77" s="48"/>
      <c r="K77" s="47"/>
      <c r="L77" s="49"/>
      <c r="M77" s="49"/>
      <c r="N77" s="49"/>
      <c r="O77" s="50"/>
      <c r="P77" s="47"/>
      <c r="Q77" s="47"/>
      <c r="R77" s="47"/>
    </row>
    <row r="78" spans="1:18" ht="3.75" customHeight="1">
      <c r="A78" s="51"/>
      <c r="B78" s="52"/>
      <c r="C78" s="53"/>
      <c r="D78" s="53"/>
      <c r="E78" s="54"/>
      <c r="F78" s="53"/>
      <c r="G78" s="36"/>
      <c r="H78" s="55"/>
      <c r="I78" s="53"/>
      <c r="J78" s="53"/>
      <c r="K78" s="36"/>
      <c r="L78" s="36"/>
      <c r="M78" s="53"/>
      <c r="N78" s="53"/>
      <c r="O78" s="53"/>
      <c r="P78" s="56"/>
    </row>
    <row r="79" spans="1:18" ht="23.25" customHeight="1">
      <c r="A79" s="51"/>
      <c r="B79" s="57" t="s">
        <v>87</v>
      </c>
      <c r="C79" s="58"/>
      <c r="D79" s="58"/>
      <c r="E79" s="59">
        <f>SUM(,E82,E83)</f>
        <v>2</v>
      </c>
      <c r="F79" s="60" t="s">
        <v>2</v>
      </c>
      <c r="G79" s="36"/>
      <c r="H79" s="55"/>
      <c r="I79" s="53"/>
      <c r="J79" s="53"/>
      <c r="K79" s="36"/>
      <c r="L79" s="36"/>
      <c r="M79" s="53"/>
      <c r="N79" s="53"/>
      <c r="O79" s="53"/>
      <c r="P79" s="56"/>
    </row>
    <row r="80" spans="1:18" ht="3.75" customHeight="1">
      <c r="A80" s="51"/>
      <c r="B80" s="52"/>
      <c r="C80" s="53"/>
      <c r="D80" s="53"/>
      <c r="E80" s="54"/>
      <c r="F80" s="53"/>
      <c r="G80" s="36"/>
      <c r="H80" s="55"/>
      <c r="I80" s="53"/>
      <c r="J80" s="53"/>
      <c r="K80" s="36"/>
      <c r="L80" s="36"/>
      <c r="M80" s="53"/>
      <c r="N80" s="53"/>
      <c r="O80" s="53"/>
      <c r="P80" s="56"/>
    </row>
    <row r="81" spans="1:16" ht="23.25" customHeight="1">
      <c r="A81" s="40"/>
      <c r="B81" s="170" t="s">
        <v>25</v>
      </c>
      <c r="C81" s="155"/>
      <c r="D81" s="156"/>
      <c r="E81" s="157"/>
      <c r="F81" s="158"/>
      <c r="G81" s="36"/>
      <c r="H81" s="37"/>
      <c r="J81" s="53"/>
      <c r="K81" s="36"/>
      <c r="L81" s="36"/>
      <c r="M81" s="53"/>
      <c r="N81" s="53"/>
      <c r="O81" s="92"/>
      <c r="P81" s="56"/>
    </row>
    <row r="82" spans="1:16" ht="23.25" customHeight="1">
      <c r="A82" s="40"/>
      <c r="B82" s="81" t="s">
        <v>254</v>
      </c>
      <c r="C82" s="128"/>
      <c r="D82" s="129"/>
      <c r="E82" s="69">
        <f>IF(H82=TRUE,VALUE(1),"")</f>
        <v>1</v>
      </c>
      <c r="F82" s="70" t="s">
        <v>2</v>
      </c>
      <c r="G82" s="36"/>
      <c r="H82" s="37" t="b">
        <v>1</v>
      </c>
      <c r="J82" s="53"/>
      <c r="K82" s="36"/>
      <c r="L82" s="36"/>
      <c r="M82" s="53"/>
      <c r="N82" s="53"/>
      <c r="O82" s="56"/>
      <c r="P82" s="56"/>
    </row>
    <row r="83" spans="1:16" ht="23.25" customHeight="1">
      <c r="A83" s="40"/>
      <c r="B83" s="173" t="s">
        <v>255</v>
      </c>
      <c r="C83" s="131"/>
      <c r="D83" s="132"/>
      <c r="E83" s="96">
        <f>IF(H83=TRUE,VALUE(1),"")</f>
        <v>1</v>
      </c>
      <c r="F83" s="97" t="s">
        <v>2</v>
      </c>
      <c r="G83" s="36"/>
      <c r="H83" s="37" t="b">
        <v>1</v>
      </c>
      <c r="J83" s="53"/>
      <c r="K83" s="36"/>
      <c r="L83" s="36"/>
      <c r="M83" s="53"/>
      <c r="N83" s="53"/>
      <c r="O83" s="56"/>
      <c r="P83" s="56"/>
    </row>
    <row r="84" spans="1:16" ht="33" customHeight="1">
      <c r="B84" s="36"/>
      <c r="C84" s="36"/>
      <c r="D84" s="36"/>
      <c r="E84" s="36"/>
      <c r="F84" s="36"/>
      <c r="G84" s="36"/>
      <c r="H84" s="37"/>
      <c r="K84" s="36"/>
      <c r="L84" s="36"/>
      <c r="M84" s="36"/>
      <c r="N84" s="36"/>
    </row>
    <row r="85" spans="1:16" ht="23.25" customHeight="1">
      <c r="A85" s="51"/>
      <c r="B85" s="57" t="s">
        <v>88</v>
      </c>
      <c r="C85" s="58"/>
      <c r="D85" s="58"/>
      <c r="E85" s="59">
        <f>SUM(E89,E92,E93,E94)</f>
        <v>6</v>
      </c>
      <c r="F85" s="101" t="s">
        <v>2</v>
      </c>
      <c r="G85" s="36"/>
      <c r="H85" s="55"/>
      <c r="K85" s="36"/>
      <c r="L85" s="36"/>
      <c r="M85" s="53"/>
      <c r="N85" s="53"/>
      <c r="O85" s="53"/>
      <c r="P85" s="56"/>
    </row>
    <row r="86" spans="1:16" ht="3.75" customHeight="1">
      <c r="A86" s="51"/>
      <c r="B86" s="52"/>
      <c r="C86" s="53"/>
      <c r="D86" s="53"/>
      <c r="E86" s="54"/>
      <c r="F86" s="53"/>
      <c r="G86" s="36"/>
      <c r="H86" s="55"/>
      <c r="K86" s="36"/>
      <c r="L86" s="36"/>
      <c r="M86" s="53"/>
      <c r="N86" s="53"/>
      <c r="O86" s="53"/>
      <c r="P86" s="56"/>
    </row>
    <row r="87" spans="1:16" ht="23.25" customHeight="1">
      <c r="A87" s="40"/>
      <c r="B87" s="159" t="s">
        <v>91</v>
      </c>
      <c r="C87" s="160"/>
      <c r="D87" s="161"/>
      <c r="E87" s="162">
        <v>10</v>
      </c>
      <c r="F87" s="163" t="s">
        <v>89</v>
      </c>
      <c r="G87" s="36"/>
      <c r="H87" s="37"/>
      <c r="J87" s="53"/>
      <c r="K87" s="36"/>
      <c r="L87" s="36"/>
      <c r="M87" s="53"/>
      <c r="N87" s="53"/>
      <c r="O87" s="56"/>
      <c r="P87" s="56"/>
    </row>
    <row r="88" spans="1:16" ht="23.25" customHeight="1">
      <c r="A88" s="40"/>
      <c r="B88" s="164" t="s">
        <v>113</v>
      </c>
      <c r="C88" s="128"/>
      <c r="D88" s="129"/>
      <c r="E88" s="165">
        <v>5</v>
      </c>
      <c r="F88" s="166" t="s">
        <v>90</v>
      </c>
      <c r="G88" s="36"/>
      <c r="H88" s="37"/>
      <c r="J88" s="53"/>
      <c r="K88" s="36"/>
      <c r="L88" s="36"/>
      <c r="M88" s="53"/>
      <c r="N88" s="53"/>
      <c r="O88" s="56"/>
      <c r="P88" s="56"/>
    </row>
    <row r="89" spans="1:16" ht="23.25" customHeight="1">
      <c r="A89" s="40"/>
      <c r="B89" s="167" t="s">
        <v>114</v>
      </c>
      <c r="C89" s="168"/>
      <c r="D89" s="169"/>
      <c r="E89" s="96">
        <f>IF(ISERROR(E88/(E87*10000)*10000),"",(E88/(E87*10000)*100000))</f>
        <v>5</v>
      </c>
      <c r="F89" s="97" t="s">
        <v>2</v>
      </c>
      <c r="G89" s="36"/>
      <c r="H89" s="37">
        <v>10000</v>
      </c>
      <c r="J89" s="53"/>
      <c r="K89" s="36"/>
      <c r="L89" s="36"/>
      <c r="M89" s="53"/>
      <c r="N89" s="53"/>
      <c r="O89" s="56"/>
      <c r="P89" s="56"/>
    </row>
    <row r="90" spans="1:16" ht="3.75" customHeight="1">
      <c r="A90" s="51"/>
      <c r="B90" s="52"/>
      <c r="C90" s="53"/>
      <c r="D90" s="53"/>
      <c r="E90" s="54"/>
      <c r="F90" s="53"/>
      <c r="G90" s="36"/>
      <c r="H90" s="55"/>
      <c r="K90" s="36"/>
      <c r="L90" s="36"/>
      <c r="M90" s="53"/>
      <c r="N90" s="53"/>
      <c r="O90" s="53"/>
      <c r="P90" s="56"/>
    </row>
    <row r="91" spans="1:16" ht="23.25" customHeight="1">
      <c r="A91" s="40"/>
      <c r="B91" s="170" t="s">
        <v>25</v>
      </c>
      <c r="C91" s="134"/>
      <c r="D91" s="135"/>
      <c r="E91" s="136"/>
      <c r="F91" s="137"/>
      <c r="G91" s="36"/>
      <c r="H91" s="37"/>
      <c r="J91" s="53"/>
      <c r="K91" s="36"/>
      <c r="L91" s="36"/>
      <c r="M91" s="53"/>
      <c r="N91" s="53"/>
      <c r="O91" s="92"/>
      <c r="P91" s="56"/>
    </row>
    <row r="92" spans="1:16" ht="23.25" customHeight="1">
      <c r="A92" s="40"/>
      <c r="B92" s="81" t="s">
        <v>256</v>
      </c>
      <c r="C92" s="82"/>
      <c r="D92" s="83"/>
      <c r="E92" s="69">
        <f>IF(H92=TRUE,VALUE(1),"")</f>
        <v>1</v>
      </c>
      <c r="F92" s="171" t="s">
        <v>2</v>
      </c>
      <c r="G92" s="36"/>
      <c r="H92" s="37" t="b">
        <v>1</v>
      </c>
      <c r="J92" s="53"/>
      <c r="K92" s="36"/>
      <c r="L92" s="36"/>
      <c r="M92" s="53"/>
      <c r="N92" s="53"/>
      <c r="O92" s="56"/>
      <c r="P92" s="56"/>
    </row>
    <row r="93" spans="1:16" ht="23.25" customHeight="1">
      <c r="A93" s="40"/>
      <c r="B93" s="172" t="s">
        <v>257</v>
      </c>
      <c r="C93" s="128"/>
      <c r="D93" s="129"/>
      <c r="E93" s="69" t="str">
        <f>IF(H93=TRUE,VALUE(-5),"")</f>
        <v/>
      </c>
      <c r="F93" s="70" t="s">
        <v>2</v>
      </c>
      <c r="G93" s="36"/>
      <c r="H93" s="37" t="b">
        <v>0</v>
      </c>
      <c r="J93" s="53"/>
      <c r="K93" s="36"/>
      <c r="L93" s="36"/>
      <c r="M93" s="53"/>
      <c r="N93" s="53"/>
      <c r="O93" s="56"/>
      <c r="P93" s="56"/>
    </row>
    <row r="94" spans="1:16" ht="23.25" customHeight="1">
      <c r="A94" s="40"/>
      <c r="B94" s="173" t="s">
        <v>258</v>
      </c>
      <c r="C94" s="131"/>
      <c r="D94" s="132"/>
      <c r="E94" s="96" t="str">
        <f>IF(H94=TRUE,VALUE(0),"")</f>
        <v/>
      </c>
      <c r="F94" s="97" t="s">
        <v>2</v>
      </c>
      <c r="G94" s="36"/>
      <c r="H94" s="37" t="b">
        <v>0</v>
      </c>
      <c r="J94" s="53"/>
      <c r="K94" s="36"/>
      <c r="L94" s="36"/>
      <c r="M94" s="53"/>
      <c r="N94" s="53"/>
      <c r="O94" s="56"/>
      <c r="P94" s="56"/>
    </row>
    <row r="95" spans="1:16" ht="23.25" customHeight="1">
      <c r="B95" s="36"/>
      <c r="C95" s="36"/>
      <c r="D95" s="36"/>
      <c r="E95" s="36"/>
      <c r="F95" s="36"/>
      <c r="G95" s="36"/>
      <c r="H95" s="37"/>
      <c r="I95" s="38"/>
      <c r="J95" s="38"/>
      <c r="K95" s="36"/>
      <c r="L95" s="36"/>
      <c r="M95" s="36"/>
      <c r="N95" s="36"/>
      <c r="O95" s="36"/>
    </row>
    <row r="96" spans="1:16" ht="23.25" customHeight="1">
      <c r="A96" s="51"/>
      <c r="B96" s="57" t="s">
        <v>92</v>
      </c>
      <c r="C96" s="58"/>
      <c r="D96" s="58"/>
      <c r="E96" s="59">
        <f>SUM(E99,E100)</f>
        <v>2</v>
      </c>
      <c r="F96" s="101" t="s">
        <v>2</v>
      </c>
      <c r="G96" s="36"/>
      <c r="H96" s="55"/>
      <c r="K96" s="36"/>
      <c r="L96" s="36"/>
      <c r="M96" s="53"/>
      <c r="N96" s="53"/>
      <c r="O96" s="53"/>
      <c r="P96" s="56"/>
    </row>
    <row r="97" spans="1:16" ht="3.75" customHeight="1">
      <c r="A97" s="51"/>
      <c r="B97" s="52"/>
      <c r="C97" s="53"/>
      <c r="D97" s="53"/>
      <c r="E97" s="54"/>
      <c r="F97" s="53"/>
      <c r="G97" s="36"/>
      <c r="H97" s="55"/>
      <c r="K97" s="36"/>
      <c r="L97" s="36"/>
      <c r="M97" s="53"/>
      <c r="N97" s="53"/>
      <c r="O97" s="53"/>
      <c r="P97" s="56"/>
    </row>
    <row r="98" spans="1:16" ht="23.25" customHeight="1">
      <c r="A98" s="40"/>
      <c r="B98" s="154" t="s">
        <v>25</v>
      </c>
      <c r="C98" s="155"/>
      <c r="D98" s="156"/>
      <c r="E98" s="157"/>
      <c r="F98" s="158"/>
      <c r="G98" s="36"/>
      <c r="H98" s="37"/>
      <c r="J98" s="53"/>
      <c r="K98" s="36"/>
      <c r="L98" s="36"/>
      <c r="M98" s="53"/>
      <c r="N98" s="53"/>
      <c r="O98" s="92"/>
      <c r="P98" s="56"/>
    </row>
    <row r="99" spans="1:16" ht="23.25" customHeight="1">
      <c r="A99" s="40"/>
      <c r="B99" s="172" t="s">
        <v>259</v>
      </c>
      <c r="C99" s="128"/>
      <c r="D99" s="129"/>
      <c r="E99" s="69">
        <f>IF(H99=TRUE,VALUE(1),"")</f>
        <v>1</v>
      </c>
      <c r="F99" s="70" t="s">
        <v>2</v>
      </c>
      <c r="G99" s="36"/>
      <c r="H99" s="37" t="b">
        <v>1</v>
      </c>
      <c r="J99" s="53"/>
      <c r="K99" s="36"/>
      <c r="L99" s="36"/>
      <c r="M99" s="53"/>
      <c r="N99" s="53"/>
      <c r="O99" s="56"/>
      <c r="P99" s="56"/>
    </row>
    <row r="100" spans="1:16" ht="23.25" customHeight="1">
      <c r="A100" s="40"/>
      <c r="B100" s="173" t="s">
        <v>260</v>
      </c>
      <c r="C100" s="131"/>
      <c r="D100" s="132"/>
      <c r="E100" s="96">
        <f>IF(H100=TRUE,VALUE(1),"")</f>
        <v>1</v>
      </c>
      <c r="F100" s="97" t="s">
        <v>2</v>
      </c>
      <c r="G100" s="36"/>
      <c r="H100" s="37" t="b">
        <v>1</v>
      </c>
      <c r="J100" s="53"/>
      <c r="K100" s="36"/>
      <c r="L100" s="36"/>
      <c r="M100" s="53"/>
      <c r="N100" s="53"/>
      <c r="O100" s="56"/>
      <c r="P100" s="56"/>
    </row>
    <row r="101" spans="1:16" ht="23.25" customHeight="1">
      <c r="B101" s="36"/>
      <c r="C101" s="36"/>
      <c r="D101" s="36"/>
      <c r="E101" s="36"/>
      <c r="F101" s="36"/>
      <c r="G101" s="36"/>
      <c r="H101" s="37"/>
      <c r="I101" s="38"/>
      <c r="J101" s="38"/>
      <c r="K101" s="36"/>
      <c r="L101" s="36"/>
      <c r="M101" s="36"/>
      <c r="N101" s="36"/>
      <c r="O101" s="36"/>
    </row>
    <row r="102" spans="1:16" ht="23.25" customHeight="1">
      <c r="B102" s="36"/>
      <c r="C102" s="36"/>
      <c r="D102" s="36"/>
      <c r="E102" s="36"/>
      <c r="F102" s="36"/>
      <c r="G102" s="36"/>
      <c r="H102" s="37"/>
      <c r="I102" s="38"/>
      <c r="J102" s="38"/>
      <c r="K102" s="36"/>
      <c r="L102" s="36"/>
      <c r="M102" s="36"/>
      <c r="N102" s="36"/>
      <c r="O102" s="36"/>
    </row>
    <row r="103" spans="1:16" ht="23.25" customHeight="1">
      <c r="B103" s="36"/>
      <c r="C103" s="36"/>
      <c r="D103" s="36"/>
      <c r="E103" s="36"/>
      <c r="F103" s="36"/>
      <c r="G103" s="36"/>
      <c r="H103" s="37"/>
      <c r="I103" s="38"/>
      <c r="J103" s="38"/>
      <c r="K103" s="36"/>
      <c r="L103" s="36"/>
      <c r="M103" s="36"/>
      <c r="N103" s="36"/>
      <c r="O103" s="36"/>
    </row>
    <row r="104" spans="1:16" ht="23.25" customHeight="1">
      <c r="I104" s="38"/>
      <c r="J104" s="38"/>
    </row>
    <row r="105" spans="1:16" ht="23.25" customHeight="1"/>
    <row r="106" spans="1:16" ht="23.25" customHeight="1"/>
    <row r="107" spans="1:16" ht="23.25" customHeight="1"/>
    <row r="108" spans="1:16" ht="23.25" customHeight="1"/>
    <row r="109" spans="1:16" ht="23.25" customHeight="1"/>
    <row r="110" spans="1:16" ht="23.25" customHeight="1"/>
  </sheetData>
  <sheetProtection password="DE71" sheet="1" objects="1" scenarios="1"/>
  <mergeCells count="2">
    <mergeCell ref="B38:F38"/>
    <mergeCell ref="C2:F2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headerFooter>
    <oddHeader>&amp;R&amp;"メイリオ,レギュラー"&amp;12Ⅳ　地域連携会議運営</oddHeader>
    <oddFooter>&amp;C&amp;"メイリオ,レギュラー"&amp;P</oddFooter>
  </headerFooter>
  <rowBreaks count="1" manualBreakCount="1">
    <brk id="76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tabColor rgb="FFFFFF99"/>
  </sheetPr>
  <dimension ref="A2:I15"/>
  <sheetViews>
    <sheetView showGridLines="0" view="pageBreakPreview" zoomScale="90" zoomScaleNormal="80" zoomScaleSheetLayoutView="90" workbookViewId="0">
      <selection activeCell="E7" sqref="E7"/>
    </sheetView>
  </sheetViews>
  <sheetFormatPr defaultRowHeight="12"/>
  <cols>
    <col min="1" max="1" width="6.125" style="15" customWidth="1"/>
    <col min="2" max="5" width="13.125" style="2" customWidth="1"/>
    <col min="6" max="6" width="6.125" style="15" customWidth="1"/>
    <col min="7" max="8" width="13.125" style="2" customWidth="1"/>
    <col min="9" max="9" width="36.625" style="2" customWidth="1"/>
    <col min="10" max="16384" width="9" style="2"/>
  </cols>
  <sheetData>
    <row r="2" spans="1:9" ht="30" customHeight="1">
      <c r="A2" s="21" t="s">
        <v>216</v>
      </c>
    </row>
    <row r="3" spans="1:9" s="32" customFormat="1" ht="36" customHeight="1">
      <c r="A3" s="31"/>
      <c r="B3" s="32" t="s">
        <v>26</v>
      </c>
      <c r="F3" s="31"/>
      <c r="G3" s="32" t="s">
        <v>27</v>
      </c>
      <c r="I3" s="33" t="s">
        <v>217</v>
      </c>
    </row>
    <row r="4" spans="1:9" s="1" customFormat="1" ht="51.75" customHeight="1">
      <c r="A4" s="14"/>
      <c r="B4" s="3" t="s">
        <v>17</v>
      </c>
      <c r="C4" s="6" t="s">
        <v>16</v>
      </c>
      <c r="D4" s="6" t="s">
        <v>15</v>
      </c>
      <c r="E4" s="6" t="s">
        <v>14</v>
      </c>
      <c r="F4" s="16"/>
      <c r="G4" s="6" t="s">
        <v>22</v>
      </c>
      <c r="H4" s="23" t="s">
        <v>23</v>
      </c>
      <c r="I4" s="22"/>
    </row>
    <row r="5" spans="1:9" ht="19.5" customHeight="1">
      <c r="A5" s="17" t="s">
        <v>118</v>
      </c>
      <c r="B5" s="4" t="s">
        <v>0</v>
      </c>
      <c r="C5" s="4" t="s">
        <v>138</v>
      </c>
      <c r="D5" s="4" t="s">
        <v>3</v>
      </c>
      <c r="E5" s="8">
        <v>0</v>
      </c>
      <c r="F5" s="19" t="s">
        <v>118</v>
      </c>
      <c r="G5" s="7" t="s">
        <v>24</v>
      </c>
      <c r="H5" s="24" t="s">
        <v>167</v>
      </c>
      <c r="I5" s="5"/>
    </row>
    <row r="6" spans="1:9" ht="19.5" customHeight="1">
      <c r="A6" s="17" t="s">
        <v>119</v>
      </c>
      <c r="B6" s="4" t="s">
        <v>130</v>
      </c>
      <c r="C6" s="4" t="s">
        <v>139</v>
      </c>
      <c r="D6" s="4" t="s">
        <v>4</v>
      </c>
      <c r="E6" s="8" t="s">
        <v>154</v>
      </c>
      <c r="F6" s="19" t="s">
        <v>119</v>
      </c>
      <c r="G6" s="12" t="s">
        <v>160</v>
      </c>
      <c r="H6" s="24" t="s">
        <v>169</v>
      </c>
      <c r="I6" s="5"/>
    </row>
    <row r="7" spans="1:9" ht="19.5" customHeight="1">
      <c r="A7" s="17" t="s">
        <v>120</v>
      </c>
      <c r="B7" s="4" t="s">
        <v>131</v>
      </c>
      <c r="C7" s="4" t="s">
        <v>140</v>
      </c>
      <c r="D7" s="4" t="s">
        <v>5</v>
      </c>
      <c r="E7" s="8" t="s">
        <v>155</v>
      </c>
      <c r="F7" s="19" t="s">
        <v>120</v>
      </c>
      <c r="G7" s="7" t="s">
        <v>161</v>
      </c>
      <c r="H7" s="24" t="s">
        <v>176</v>
      </c>
      <c r="I7" s="5"/>
    </row>
    <row r="8" spans="1:9" ht="19.5" customHeight="1">
      <c r="A8" s="17" t="s">
        <v>121</v>
      </c>
      <c r="B8" s="4" t="s">
        <v>132</v>
      </c>
      <c r="C8" s="4" t="s">
        <v>141</v>
      </c>
      <c r="D8" s="4" t="s">
        <v>6</v>
      </c>
      <c r="E8" s="8" t="s">
        <v>156</v>
      </c>
      <c r="F8" s="19" t="s">
        <v>121</v>
      </c>
      <c r="G8" s="7" t="s">
        <v>149</v>
      </c>
      <c r="H8" s="24" t="s">
        <v>175</v>
      </c>
      <c r="I8" s="5"/>
    </row>
    <row r="9" spans="1:9" ht="19.5" customHeight="1">
      <c r="A9" s="17" t="s">
        <v>122</v>
      </c>
      <c r="B9" s="4" t="s">
        <v>133</v>
      </c>
      <c r="C9" s="4" t="s">
        <v>142</v>
      </c>
      <c r="D9" s="4" t="s">
        <v>7</v>
      </c>
      <c r="E9" s="8" t="s">
        <v>157</v>
      </c>
      <c r="F9" s="19" t="s">
        <v>122</v>
      </c>
      <c r="G9" s="7" t="s">
        <v>162</v>
      </c>
      <c r="H9" s="24" t="s">
        <v>174</v>
      </c>
      <c r="I9" s="5"/>
    </row>
    <row r="10" spans="1:9" ht="19.5" customHeight="1">
      <c r="A10" s="17" t="s">
        <v>123</v>
      </c>
      <c r="B10" s="4" t="s">
        <v>134</v>
      </c>
      <c r="C10" s="4" t="s">
        <v>143</v>
      </c>
      <c r="D10" s="4" t="s">
        <v>8</v>
      </c>
      <c r="E10" s="8" t="s">
        <v>158</v>
      </c>
      <c r="F10" s="19" t="s">
        <v>123</v>
      </c>
      <c r="G10" s="7" t="s">
        <v>159</v>
      </c>
      <c r="H10" s="24" t="s">
        <v>173</v>
      </c>
      <c r="I10" s="5"/>
    </row>
    <row r="11" spans="1:9" ht="19.5" customHeight="1">
      <c r="A11" s="17" t="s">
        <v>124</v>
      </c>
      <c r="B11" s="4" t="s">
        <v>129</v>
      </c>
      <c r="C11" s="4" t="s">
        <v>144</v>
      </c>
      <c r="D11" s="4" t="s">
        <v>9</v>
      </c>
      <c r="E11" s="10" t="s">
        <v>149</v>
      </c>
      <c r="F11" s="19" t="s">
        <v>124</v>
      </c>
      <c r="G11" s="7" t="s">
        <v>163</v>
      </c>
      <c r="H11" s="25" t="s">
        <v>172</v>
      </c>
      <c r="I11" s="27" t="s">
        <v>182</v>
      </c>
    </row>
    <row r="12" spans="1:9" ht="19.5" customHeight="1">
      <c r="A12" s="17" t="s">
        <v>125</v>
      </c>
      <c r="B12" s="4" t="s">
        <v>135</v>
      </c>
      <c r="C12" s="4" t="s">
        <v>145</v>
      </c>
      <c r="D12" s="4" t="s">
        <v>10</v>
      </c>
      <c r="E12" s="10" t="s">
        <v>150</v>
      </c>
      <c r="F12" s="19" t="s">
        <v>125</v>
      </c>
      <c r="G12" s="7" t="s">
        <v>164</v>
      </c>
      <c r="H12" s="25" t="s">
        <v>171</v>
      </c>
      <c r="I12" s="28" t="s">
        <v>213</v>
      </c>
    </row>
    <row r="13" spans="1:9" ht="19.5" customHeight="1">
      <c r="A13" s="17" t="s">
        <v>126</v>
      </c>
      <c r="B13" s="4" t="s">
        <v>136</v>
      </c>
      <c r="C13" s="4" t="s">
        <v>146</v>
      </c>
      <c r="D13" s="4" t="s">
        <v>11</v>
      </c>
      <c r="E13" s="10" t="s">
        <v>151</v>
      </c>
      <c r="F13" s="19" t="s">
        <v>126</v>
      </c>
      <c r="G13" s="7" t="s">
        <v>165</v>
      </c>
      <c r="H13" s="25" t="s">
        <v>170</v>
      </c>
      <c r="I13" s="29" t="s">
        <v>212</v>
      </c>
    </row>
    <row r="14" spans="1:9" ht="19.5" customHeight="1">
      <c r="A14" s="17" t="s">
        <v>127</v>
      </c>
      <c r="B14" s="4" t="s">
        <v>137</v>
      </c>
      <c r="C14" s="4" t="s">
        <v>147</v>
      </c>
      <c r="D14" s="4" t="s">
        <v>12</v>
      </c>
      <c r="E14" s="10" t="s">
        <v>152</v>
      </c>
      <c r="F14" s="19" t="s">
        <v>127</v>
      </c>
      <c r="G14" s="7" t="s">
        <v>166</v>
      </c>
      <c r="H14" s="25" t="s">
        <v>177</v>
      </c>
      <c r="I14" s="29" t="s">
        <v>178</v>
      </c>
    </row>
    <row r="15" spans="1:9" ht="19.5" customHeight="1">
      <c r="A15" s="18" t="s">
        <v>128</v>
      </c>
      <c r="B15" s="9" t="s">
        <v>1</v>
      </c>
      <c r="C15" s="9" t="s">
        <v>210</v>
      </c>
      <c r="D15" s="9" t="s">
        <v>13</v>
      </c>
      <c r="E15" s="11" t="s">
        <v>153</v>
      </c>
      <c r="F15" s="20" t="s">
        <v>128</v>
      </c>
      <c r="G15" s="13">
        <v>0</v>
      </c>
      <c r="H15" s="26" t="s">
        <v>168</v>
      </c>
      <c r="I15" s="30" t="s">
        <v>183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1"/>
  <headerFooter>
    <oddFooter>&amp;C&amp;"メイリオ,レギュラー"&amp;P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★評価一覧</vt:lpstr>
      <vt:lpstr>病院評価</vt:lpstr>
      <vt:lpstr>地域移行体制</vt:lpstr>
      <vt:lpstr>病院評価の点数表</vt:lpstr>
      <vt:lpstr>★評価一覧!Print_Area</vt:lpstr>
      <vt:lpstr>地域移行体制!Print_Area</vt:lpstr>
      <vt:lpstr>病院評価!Print_Area</vt:lpstr>
      <vt:lpstr>病院評価の点数表!Print_Area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Ozaki</dc:creator>
  <cp:lastModifiedBy>福岡県</cp:lastModifiedBy>
  <cp:lastPrinted>2016-07-18T03:23:46Z</cp:lastPrinted>
  <dcterms:created xsi:type="dcterms:W3CDTF">2016-05-23T08:29:40Z</dcterms:created>
  <dcterms:modified xsi:type="dcterms:W3CDTF">2017-04-13T01:32:17Z</dcterms:modified>
</cp:coreProperties>
</file>